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22275" windowHeight="9240"/>
  </bookViews>
  <sheets>
    <sheet name="Vorwort" sheetId="1" r:id="rId1"/>
    <sheet name="VOR-Kalkulation Muster" sheetId="5" r:id="rId2"/>
    <sheet name="VOR-Kalkulation" sheetId="2" r:id="rId3"/>
    <sheet name="NACH-Kalkulation Muster" sheetId="6" r:id="rId4"/>
    <sheet name="NACH-Kalkulation" sheetId="7" r:id="rId5"/>
  </sheets>
  <calcPr calcId="145621"/>
</workbook>
</file>

<file path=xl/calcChain.xml><?xml version="1.0" encoding="utf-8"?>
<calcChain xmlns="http://schemas.openxmlformats.org/spreadsheetml/2006/main">
  <c r="E20" i="7" l="1"/>
  <c r="E19" i="7"/>
  <c r="E18" i="7"/>
  <c r="E17" i="7"/>
  <c r="E16" i="7"/>
  <c r="E15" i="7"/>
  <c r="E14" i="7"/>
  <c r="E13" i="7"/>
  <c r="E12" i="7"/>
  <c r="E11" i="7"/>
  <c r="E10" i="7"/>
  <c r="I9" i="7"/>
  <c r="E9" i="7"/>
  <c r="E8" i="7"/>
  <c r="E7" i="7"/>
  <c r="E6" i="7"/>
  <c r="E5" i="7"/>
  <c r="I9" i="6"/>
  <c r="E20" i="6"/>
  <c r="E19" i="6"/>
  <c r="E18" i="6"/>
  <c r="E17" i="6"/>
  <c r="E16" i="6"/>
  <c r="E15" i="6"/>
  <c r="E14" i="6"/>
  <c r="E13" i="6"/>
  <c r="E12" i="6"/>
  <c r="E11" i="6"/>
  <c r="E10" i="6"/>
  <c r="E9" i="6"/>
  <c r="E8" i="6"/>
  <c r="E7" i="6"/>
  <c r="E6" i="6"/>
  <c r="E5" i="6"/>
  <c r="A22" i="5"/>
  <c r="S21" i="5"/>
  <c r="Q21" i="5"/>
  <c r="N21" i="5"/>
  <c r="O21" i="5" s="1"/>
  <c r="M21" i="5"/>
  <c r="I21" i="5"/>
  <c r="J21" i="5" s="1"/>
  <c r="S20" i="5"/>
  <c r="Q20" i="5"/>
  <c r="N20" i="5"/>
  <c r="M20" i="5"/>
  <c r="O20" i="5" s="1"/>
  <c r="I20" i="5"/>
  <c r="J20" i="5" s="1"/>
  <c r="S19" i="5"/>
  <c r="Q19" i="5"/>
  <c r="N19" i="5"/>
  <c r="M19" i="5"/>
  <c r="O19" i="5" s="1"/>
  <c r="J19" i="5"/>
  <c r="I19" i="5"/>
  <c r="S18" i="5"/>
  <c r="Q18" i="5"/>
  <c r="O18" i="5"/>
  <c r="N18" i="5"/>
  <c r="M18" i="5"/>
  <c r="J18" i="5"/>
  <c r="I18" i="5"/>
  <c r="S17" i="5"/>
  <c r="Q17" i="5"/>
  <c r="N17" i="5"/>
  <c r="M17" i="5"/>
  <c r="O17" i="5" s="1"/>
  <c r="I17" i="5"/>
  <c r="J17" i="5" s="1"/>
  <c r="S16" i="5"/>
  <c r="Q16" i="5"/>
  <c r="N16" i="5"/>
  <c r="M16" i="5"/>
  <c r="O16" i="5" s="1"/>
  <c r="I16" i="5"/>
  <c r="J16" i="5" s="1"/>
  <c r="S15" i="5"/>
  <c r="Q15" i="5"/>
  <c r="N15" i="5"/>
  <c r="M15" i="5"/>
  <c r="O15" i="5" s="1"/>
  <c r="J15" i="5"/>
  <c r="I15" i="5"/>
  <c r="S14" i="5"/>
  <c r="Q14" i="5"/>
  <c r="N14" i="5"/>
  <c r="M14" i="5"/>
  <c r="O14" i="5" s="1"/>
  <c r="I14" i="5"/>
  <c r="J14" i="5" s="1"/>
  <c r="Q13" i="5"/>
  <c r="S13" i="5" s="1"/>
  <c r="M13" i="5"/>
  <c r="J13" i="5"/>
  <c r="I13" i="5"/>
  <c r="N13" i="5" s="1"/>
  <c r="O13" i="5" s="1"/>
  <c r="N12" i="5"/>
  <c r="M12" i="5"/>
  <c r="I12" i="5"/>
  <c r="J12" i="5" s="1"/>
  <c r="Q11" i="5"/>
  <c r="S11" i="5" s="1"/>
  <c r="N11" i="5"/>
  <c r="M11" i="5"/>
  <c r="I11" i="5"/>
  <c r="J11" i="5" s="1"/>
  <c r="Q10" i="5"/>
  <c r="S10" i="5" s="1"/>
  <c r="N10" i="5"/>
  <c r="M10" i="5"/>
  <c r="O10" i="5" s="1"/>
  <c r="J10" i="5"/>
  <c r="I10" i="5"/>
  <c r="M9" i="5"/>
  <c r="I9" i="5"/>
  <c r="Q9" i="5" s="1"/>
  <c r="S9" i="5" s="1"/>
  <c r="M8" i="5"/>
  <c r="I8" i="5"/>
  <c r="Q8" i="5" s="1"/>
  <c r="S8" i="5" s="1"/>
  <c r="N7" i="5"/>
  <c r="M7" i="5"/>
  <c r="J7" i="5"/>
  <c r="I7" i="5"/>
  <c r="Q7" i="5" s="1"/>
  <c r="S7" i="5" s="1"/>
  <c r="Q6" i="5"/>
  <c r="S6" i="5" s="1"/>
  <c r="M6" i="5"/>
  <c r="O6" i="5" s="1"/>
  <c r="I6" i="5"/>
  <c r="N6" i="5" s="1"/>
  <c r="E21" i="7" l="1"/>
  <c r="I11" i="7" s="1"/>
  <c r="G17" i="7"/>
  <c r="I13" i="7"/>
  <c r="E21" i="6"/>
  <c r="I11" i="6" s="1"/>
  <c r="I13" i="6" s="1"/>
  <c r="O11" i="5"/>
  <c r="O12" i="5"/>
  <c r="O7" i="5"/>
  <c r="O9" i="5"/>
  <c r="N22" i="5"/>
  <c r="O8" i="5"/>
  <c r="O22" i="5" s="1"/>
  <c r="J9" i="5"/>
  <c r="J8" i="5"/>
  <c r="Q12" i="5"/>
  <c r="S12" i="5" s="1"/>
  <c r="N9" i="5"/>
  <c r="J6" i="5"/>
  <c r="N8" i="5"/>
  <c r="M22" i="5"/>
  <c r="I24" i="5" s="1"/>
  <c r="N11" i="2"/>
  <c r="N13" i="2"/>
  <c r="N14" i="2"/>
  <c r="N15" i="2"/>
  <c r="N16" i="2"/>
  <c r="N17" i="2"/>
  <c r="N18" i="2"/>
  <c r="N19" i="2"/>
  <c r="N20" i="2"/>
  <c r="N21" i="2"/>
  <c r="M7" i="2"/>
  <c r="M8" i="2"/>
  <c r="M9" i="2"/>
  <c r="M10" i="2"/>
  <c r="M11" i="2"/>
  <c r="M12" i="2"/>
  <c r="M13" i="2"/>
  <c r="M14" i="2"/>
  <c r="M15" i="2"/>
  <c r="M16" i="2"/>
  <c r="M17" i="2"/>
  <c r="M18" i="2"/>
  <c r="M19" i="2"/>
  <c r="M20" i="2"/>
  <c r="M21" i="2"/>
  <c r="M6" i="2"/>
  <c r="S15" i="2"/>
  <c r="S16" i="2"/>
  <c r="S17" i="2"/>
  <c r="S18" i="2"/>
  <c r="S19" i="2"/>
  <c r="S20" i="2"/>
  <c r="S21" i="2"/>
  <c r="S14" i="2"/>
  <c r="Q15" i="2"/>
  <c r="Q16" i="2"/>
  <c r="Q17" i="2"/>
  <c r="Q18" i="2"/>
  <c r="Q19" i="2"/>
  <c r="Q20" i="2"/>
  <c r="Q21" i="2"/>
  <c r="Q14" i="2"/>
  <c r="A22" i="2"/>
  <c r="I6" i="2"/>
  <c r="N6" i="2" s="1"/>
  <c r="I7" i="2"/>
  <c r="J7" i="2" s="1"/>
  <c r="I8" i="2"/>
  <c r="N8" i="2" s="1"/>
  <c r="I9" i="2"/>
  <c r="Q9" i="2" s="1"/>
  <c r="S9" i="2" s="1"/>
  <c r="I10" i="2"/>
  <c r="N10" i="2" s="1"/>
  <c r="I12" i="2"/>
  <c r="J12" i="2" s="1"/>
  <c r="I13" i="2"/>
  <c r="Q13" i="2" s="1"/>
  <c r="S13" i="2" s="1"/>
  <c r="I14" i="2"/>
  <c r="I15" i="2"/>
  <c r="I16" i="2"/>
  <c r="I17" i="2"/>
  <c r="I18" i="2"/>
  <c r="I19" i="2"/>
  <c r="I20" i="2"/>
  <c r="I21" i="2"/>
  <c r="I11" i="2"/>
  <c r="J11" i="2" s="1"/>
  <c r="J14" i="2"/>
  <c r="J15" i="2"/>
  <c r="J16" i="2"/>
  <c r="J17" i="2"/>
  <c r="J18" i="2"/>
  <c r="J19" i="2"/>
  <c r="J20" i="2"/>
  <c r="J21" i="2"/>
  <c r="G17" i="6" l="1"/>
  <c r="Q6" i="2"/>
  <c r="S6" i="2" s="1"/>
  <c r="J6" i="2"/>
  <c r="Q11" i="2"/>
  <c r="S11" i="2" s="1"/>
  <c r="N12" i="2"/>
  <c r="O12" i="2" s="1"/>
  <c r="Q10" i="2"/>
  <c r="S10" i="2" s="1"/>
  <c r="J8" i="2"/>
  <c r="Q8" i="2"/>
  <c r="S8" i="2" s="1"/>
  <c r="N7" i="2"/>
  <c r="O7" i="2" s="1"/>
  <c r="Q12" i="2"/>
  <c r="S12" i="2" s="1"/>
  <c r="J9" i="2"/>
  <c r="N9" i="2"/>
  <c r="O9" i="2" s="1"/>
  <c r="Q7" i="2"/>
  <c r="S7" i="2" s="1"/>
  <c r="Q27" i="5"/>
  <c r="O18" i="2"/>
  <c r="O6" i="2"/>
  <c r="O13" i="2"/>
  <c r="J13" i="2"/>
  <c r="M22" i="2"/>
  <c r="I24" i="2" s="1"/>
  <c r="J10" i="2"/>
  <c r="O10" i="2"/>
  <c r="O16" i="2"/>
  <c r="O21" i="2"/>
  <c r="O15" i="2"/>
  <c r="O20" i="2"/>
  <c r="O14" i="2"/>
  <c r="O17" i="2"/>
  <c r="O19" i="2"/>
  <c r="O8" i="2"/>
  <c r="N22" i="2" l="1"/>
  <c r="Q27" i="2" s="1"/>
  <c r="O11" i="2"/>
  <c r="O22" i="2" s="1"/>
</calcChain>
</file>

<file path=xl/sharedStrings.xml><?xml version="1.0" encoding="utf-8"?>
<sst xmlns="http://schemas.openxmlformats.org/spreadsheetml/2006/main" count="155" uniqueCount="72">
  <si>
    <t>G</t>
  </si>
  <si>
    <t>Diese Excel-Datei wurde Ihnen von www.g-wie-gastro.de kostenlos zur Verfügung gestellt. Haben Sie Fragen oder Anregungen dazu bzw. fallen Ihnen Fehler auf, schicken Sie gerne eine Email an info@g-wie-gastro.de</t>
  </si>
  <si>
    <t>Wie profitabel ist meine Getränkepauschale?</t>
  </si>
  <si>
    <t>Mit der Hilfe dieser Excel-Liste können Sie einerseits im Vorfeld eine Getränkepauschale kalkulieren und anderseits nach einer Veranstaltung anhand des Verbrauchs berechnen, wie gut Sie im kalkuiert haben. So können Sie bei der nächsten Veranstaltung ggf. Ihre Preise anpassen, um eine bessere Rentabilität der Pauschale zu erreichen. Pauschalen können durchaus sehr profitabel sein, man kann aber auch manchmal draufzahlen - insbesondere am Anfang!</t>
  </si>
  <si>
    <t>Bezeichnung des Getränks</t>
  </si>
  <si>
    <t>in ml</t>
  </si>
  <si>
    <t>VK-Preis</t>
  </si>
  <si>
    <t>VK-Menge</t>
  </si>
  <si>
    <t>EK-Menge</t>
  </si>
  <si>
    <t>VK-Abgabe-</t>
  </si>
  <si>
    <t>des Getränks</t>
  </si>
  <si>
    <t>Bezeichnung</t>
  </si>
  <si>
    <t>VOR-Kalkulation einer Getränkepauschale</t>
  </si>
  <si>
    <t>Geschätzter</t>
  </si>
  <si>
    <t>Mineralwasser</t>
  </si>
  <si>
    <t>Flasche</t>
  </si>
  <si>
    <t>Cola</t>
  </si>
  <si>
    <t>Glas</t>
  </si>
  <si>
    <t>DB</t>
  </si>
  <si>
    <t>Deckungs-</t>
  </si>
  <si>
    <t>beitrag je VE</t>
  </si>
  <si>
    <t>in ml je VE</t>
  </si>
  <si>
    <t>art = VE</t>
  </si>
  <si>
    <t>je VE</t>
  </si>
  <si>
    <t>VK = Verkauf / VE= Verkaufseinheit / EE = Einkaufseinheit / EK = Einkauf / DB = Deckungsbeitrag</t>
  </si>
  <si>
    <t>für VE = EE</t>
  </si>
  <si>
    <t>VE &lt;-&gt; EE</t>
  </si>
  <si>
    <t>Anzahl</t>
  </si>
  <si>
    <t>Verbrauch in VE</t>
  </si>
  <si>
    <t>inklusive Bestellmengen</t>
  </si>
  <si>
    <t>Weißwein</t>
  </si>
  <si>
    <t>Gesamt</t>
  </si>
  <si>
    <t>somit Gesamt</t>
  </si>
  <si>
    <t>Einkauf</t>
  </si>
  <si>
    <t>Personenanzahl bei der Veranstaltung</t>
  </si>
  <si>
    <t>Rotwein</t>
  </si>
  <si>
    <t>Säfte</t>
  </si>
  <si>
    <t>Tonic, Ginger Ale</t>
  </si>
  <si>
    <t>Prosecco</t>
  </si>
  <si>
    <t>Bestellmengen</t>
  </si>
  <si>
    <t>Anzahl Kisten/</t>
  </si>
  <si>
    <t>Kartons/Fässer</t>
  </si>
  <si>
    <t>Bier</t>
  </si>
  <si>
    <t>(aufgerundet)</t>
  </si>
  <si>
    <t>bzw. Fässern</t>
  </si>
  <si>
    <t>Anzahl Flaschen</t>
  </si>
  <si>
    <t>je Karton/Kiste</t>
  </si>
  <si>
    <t>Verbrauch in Fl.</t>
  </si>
  <si>
    <t>Überlegen Sie sich im Anschluss ob Sie die Pauschale zu diesem Preis verkaufen möchten bzw. können. Hier einige weitere Kriterien, die Sie berücksichtigen sollten:</t>
  </si>
  <si>
    <t>1. Ist der Preis marktfähig?</t>
  </si>
  <si>
    <t>2. Haben Sie einen "Sicherheitspuffer" eingebaut für den Fall, dass Sie bei der Schätzung des Verbrauchs zu niedrig liegen</t>
  </si>
  <si>
    <t>4. Wie ist die Gästestruktur? Ältere Herrschaften, Jugendliche, Damen, Herren …</t>
  </si>
  <si>
    <t>3. Um welche Art von Veranstaltung handelt es sich? Hochzeit, Geburtstag, Abifeier, Firmenfest …</t>
  </si>
  <si>
    <t xml:space="preserve">5. Um welche Uhrzeit findet die Veranstaltung statt? Ist es eine Party, die die ganze Nacht geht oder ein Lunch </t>
  </si>
  <si>
    <t>Wichtiger Hinweis: Kalkulieren Sie den Verbauch immer für eine bestimmte Anzahl an Stunden. Wenn Sie den Preis für die Getränkepauschale anbieten, geben Sie diese Stundenanzahl an. Also z.B. "Unsere Getränkepauschale beinhaltet x, y und z und kostet für 3 Stunden € 25,00 brutto pro Person"</t>
  </si>
  <si>
    <t>© www.g-wie-gastro.de</t>
  </si>
  <si>
    <t>Pro Person und bei dem von Ihnen geschätzten Verbrauch müsste die Getränkepauschale also rein rechnerisch kosten:</t>
  </si>
  <si>
    <t>6. Soll konstant und gastorientiert ausgeschenkt werden oder eher verhalten und nur auf Nachfrage?</t>
  </si>
  <si>
    <t>NACH-Kalkulation einer Getränkepauschale</t>
  </si>
  <si>
    <t>Tatsächlicher Verbrauch in Flaschen / Fässern / Dosen …</t>
  </si>
  <si>
    <t>alles brutto!</t>
  </si>
  <si>
    <t>EK-Preis brutto</t>
  </si>
  <si>
    <t>Einkaufspreis brutto je Flasche / Fass / Dose</t>
  </si>
  <si>
    <t>Preis der Getränkepauschale je Person brutto</t>
  </si>
  <si>
    <t>Gesamteinkauf brutto in Euro</t>
  </si>
  <si>
    <t>alle Angaben brutto!</t>
  </si>
  <si>
    <t>Gesamteinnahmen der Pauschale</t>
  </si>
  <si>
    <t>Angestrebter Wareneinsatz</t>
  </si>
  <si>
    <t>Tatsächlicher Wareneinsatz in %</t>
  </si>
  <si>
    <t>Berechnung des Wareneinsatzes und des Deckungsbeitrages</t>
  </si>
  <si>
    <t>Gesamtausgaben brutto (durch Wareneinkauf)</t>
  </si>
  <si>
    <t>Deckungsbeitrag brutto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</si>
</sst>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sz val="9"/>
      <color theme="1"/>
      <name val="Calibri"/>
      <family val="2"/>
      <scheme val="minor"/>
    </font>
    <font>
      <i/>
      <sz val="9"/>
      <color theme="1"/>
      <name val="Calibri"/>
      <family val="2"/>
      <scheme val="minor"/>
    </font>
    <font>
      <sz val="9"/>
      <name val="Calibri"/>
      <family val="2"/>
      <scheme val="minor"/>
    </font>
    <font>
      <sz val="9"/>
      <color theme="0"/>
      <name val="Calibri"/>
      <family val="2"/>
      <scheme val="minor"/>
    </font>
    <font>
      <b/>
      <sz val="9"/>
      <color theme="0"/>
      <name val="Calibri"/>
      <family val="2"/>
      <scheme val="minor"/>
    </font>
    <font>
      <b/>
      <sz val="22"/>
      <color theme="1"/>
      <name val="Calibri"/>
      <family val="2"/>
      <scheme val="minor"/>
    </font>
    <font>
      <b/>
      <sz val="11"/>
      <color rgb="FF00B050"/>
      <name val="Calibri"/>
      <family val="2"/>
      <scheme val="minor"/>
    </font>
    <font>
      <b/>
      <sz val="12"/>
      <color theme="1"/>
      <name val="Calibri"/>
      <family val="2"/>
      <scheme val="minor"/>
    </font>
    <font>
      <b/>
      <sz val="13"/>
      <color rgb="FFFF0000"/>
      <name val="Calibri"/>
      <family val="2"/>
      <scheme val="minor"/>
    </font>
    <font>
      <b/>
      <sz val="9"/>
      <color theme="1"/>
      <name val="Calibri"/>
      <family val="2"/>
      <scheme val="minor"/>
    </font>
    <font>
      <b/>
      <sz val="9"/>
      <name val="Calibri"/>
      <family val="2"/>
      <scheme val="minor"/>
    </font>
    <font>
      <b/>
      <sz val="44"/>
      <color theme="1"/>
      <name val="Calibri"/>
      <family val="2"/>
      <scheme val="minor"/>
    </font>
    <font>
      <b/>
      <sz val="12"/>
      <color theme="4" tint="-0.249977111117893"/>
      <name val="Calibri"/>
      <family val="2"/>
      <scheme val="minor"/>
    </font>
    <font>
      <sz val="120"/>
      <name val="Arial Black"/>
      <family val="2"/>
    </font>
  </fonts>
  <fills count="9">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0" fillId="0" borderId="0" xfId="0" applyAlignment="1">
      <alignment vertical="center"/>
    </xf>
    <xf numFmtId="0" fontId="0" fillId="0" borderId="0" xfId="0" applyAlignment="1">
      <alignment horizontal="center"/>
    </xf>
    <xf numFmtId="0" fontId="0" fillId="0" borderId="0" xfId="0" applyBorder="1" applyAlignment="1">
      <alignment vertical="center"/>
    </xf>
    <xf numFmtId="2" fontId="0" fillId="0" borderId="0" xfId="0" applyNumberFormat="1" applyBorder="1" applyAlignment="1">
      <alignment vertical="center"/>
    </xf>
    <xf numFmtId="0" fontId="0" fillId="0" borderId="0" xfId="0" applyFill="1" applyBorder="1" applyAlignment="1">
      <alignment vertical="center"/>
    </xf>
    <xf numFmtId="0" fontId="9" fillId="5" borderId="2" xfId="0" applyFont="1" applyFill="1" applyBorder="1" applyAlignment="1">
      <alignment vertical="center"/>
    </xf>
    <xf numFmtId="0" fontId="9" fillId="0" borderId="4" xfId="0" applyFont="1" applyFill="1" applyBorder="1" applyAlignment="1">
      <alignment vertical="center"/>
    </xf>
    <xf numFmtId="0" fontId="7" fillId="4" borderId="2" xfId="0" applyFont="1" applyFill="1" applyBorder="1" applyAlignment="1">
      <alignment vertical="center"/>
    </xf>
    <xf numFmtId="0" fontId="7" fillId="4" borderId="2" xfId="0" applyFont="1" applyFill="1" applyBorder="1" applyAlignment="1">
      <alignment horizontal="right" vertical="center"/>
    </xf>
    <xf numFmtId="0" fontId="7" fillId="0" borderId="4" xfId="0" applyFont="1" applyBorder="1" applyAlignment="1">
      <alignment horizontal="right" vertical="center"/>
    </xf>
    <xf numFmtId="0" fontId="7" fillId="3" borderId="2" xfId="0" applyFont="1" applyFill="1" applyBorder="1" applyAlignment="1">
      <alignment horizontal="right" vertical="center"/>
    </xf>
    <xf numFmtId="0" fontId="7" fillId="0" borderId="0" xfId="0" applyFont="1" applyAlignment="1">
      <alignment horizontal="right" vertical="center"/>
    </xf>
    <xf numFmtId="0" fontId="10" fillId="2" borderId="2" xfId="0" applyFont="1" applyFill="1" applyBorder="1" applyAlignment="1">
      <alignment horizontal="right" vertical="center"/>
    </xf>
    <xf numFmtId="0" fontId="9" fillId="5" borderId="3" xfId="0" applyFont="1" applyFill="1" applyBorder="1" applyAlignment="1">
      <alignment vertical="center"/>
    </xf>
    <xf numFmtId="0" fontId="7" fillId="4" borderId="3" xfId="0" applyFont="1" applyFill="1" applyBorder="1" applyAlignment="1">
      <alignment vertical="center"/>
    </xf>
    <xf numFmtId="0" fontId="7" fillId="4" borderId="3" xfId="0" applyFont="1" applyFill="1" applyBorder="1" applyAlignment="1">
      <alignment horizontal="right" vertical="center"/>
    </xf>
    <xf numFmtId="0" fontId="7" fillId="3" borderId="3" xfId="0" applyFont="1" applyFill="1" applyBorder="1" applyAlignment="1">
      <alignment horizontal="right" vertical="center"/>
    </xf>
    <xf numFmtId="0" fontId="10" fillId="2" borderId="3" xfId="0" applyFont="1" applyFill="1" applyBorder="1" applyAlignment="1">
      <alignment horizontal="right" vertical="center"/>
    </xf>
    <xf numFmtId="0" fontId="3" fillId="0" borderId="0" xfId="0" applyFont="1" applyFill="1" applyAlignment="1">
      <alignment vertical="center"/>
    </xf>
    <xf numFmtId="0" fontId="11" fillId="6" borderId="0" xfId="0" applyFont="1" applyFill="1" applyAlignment="1">
      <alignment horizontal="center" vertical="center"/>
    </xf>
    <xf numFmtId="0" fontId="10" fillId="6" borderId="0" xfId="0" applyFont="1" applyFill="1" applyAlignment="1">
      <alignment horizontal="center"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4" fontId="0" fillId="0" borderId="1" xfId="0" applyNumberFormat="1" applyBorder="1" applyAlignment="1">
      <alignment horizontal="center" vertical="center"/>
    </xf>
    <xf numFmtId="0" fontId="10" fillId="6" borderId="1" xfId="0" applyFont="1" applyFill="1" applyBorder="1" applyAlignment="1">
      <alignment horizontal="center" vertical="center"/>
    </xf>
    <xf numFmtId="0" fontId="0" fillId="6" borderId="0" xfId="0" applyFill="1" applyAlignment="1">
      <alignment horizontal="center" vertical="center"/>
    </xf>
    <xf numFmtId="0" fontId="16" fillId="0" borderId="0" xfId="0" applyFont="1" applyAlignment="1">
      <alignment horizontal="right" vertical="center"/>
    </xf>
    <xf numFmtId="0" fontId="0" fillId="0" borderId="11"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4" fillId="0" borderId="1" xfId="0" applyFont="1" applyBorder="1" applyAlignment="1">
      <alignment horizontal="center" vertical="center"/>
    </xf>
    <xf numFmtId="0" fontId="16" fillId="0" borderId="0" xfId="0" applyFont="1"/>
    <xf numFmtId="0" fontId="4" fillId="0" borderId="5" xfId="0" applyFont="1" applyBorder="1" applyAlignment="1">
      <alignment vertical="center"/>
    </xf>
    <xf numFmtId="0" fontId="4" fillId="0" borderId="6"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13" fillId="0" borderId="8" xfId="0" applyFont="1" applyBorder="1" applyAlignment="1">
      <alignment vertical="center"/>
    </xf>
    <xf numFmtId="0" fontId="0" fillId="0" borderId="9" xfId="0" applyFill="1" applyBorder="1" applyAlignment="1">
      <alignment vertical="center"/>
    </xf>
    <xf numFmtId="4" fontId="0" fillId="0" borderId="2" xfId="0" applyNumberFormat="1" applyBorder="1" applyAlignment="1">
      <alignment horizontal="right" vertical="center"/>
    </xf>
    <xf numFmtId="4" fontId="0" fillId="0" borderId="2" xfId="0" applyNumberFormat="1" applyBorder="1" applyAlignment="1">
      <alignment vertical="center"/>
    </xf>
    <xf numFmtId="0" fontId="3" fillId="4" borderId="13" xfId="0" applyFont="1" applyFill="1" applyBorder="1" applyAlignment="1">
      <alignment vertical="center"/>
    </xf>
    <xf numFmtId="0" fontId="3" fillId="4" borderId="14" xfId="0" applyFont="1" applyFill="1" applyBorder="1" applyAlignment="1">
      <alignment vertical="center"/>
    </xf>
    <xf numFmtId="0" fontId="3" fillId="4" borderId="14" xfId="0" applyFont="1" applyFill="1" applyBorder="1" applyAlignment="1">
      <alignment horizontal="right" vertical="center"/>
    </xf>
    <xf numFmtId="0" fontId="3" fillId="0" borderId="14" xfId="0" applyFont="1" applyFill="1" applyBorder="1" applyAlignment="1">
      <alignment vertical="center"/>
    </xf>
    <xf numFmtId="4" fontId="3" fillId="4" borderId="14" xfId="0" applyNumberFormat="1" applyFont="1" applyFill="1" applyBorder="1" applyAlignment="1">
      <alignment vertical="center"/>
    </xf>
    <xf numFmtId="4" fontId="3" fillId="4" borderId="15" xfId="0" applyNumberFormat="1" applyFont="1" applyFill="1" applyBorder="1" applyAlignment="1">
      <alignment vertical="center"/>
    </xf>
    <xf numFmtId="0" fontId="3" fillId="0" borderId="10" xfId="0" applyFont="1" applyBorder="1" applyAlignment="1">
      <alignment horizontal="right" vertical="center"/>
    </xf>
    <xf numFmtId="0" fontId="4"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right" vertical="center"/>
    </xf>
    <xf numFmtId="0" fontId="0" fillId="0" borderId="0" xfId="0" applyFill="1" applyBorder="1" applyAlignment="1" applyProtection="1">
      <alignment vertical="center"/>
    </xf>
    <xf numFmtId="0" fontId="0" fillId="0" borderId="0" xfId="0" applyBorder="1" applyAlignment="1" applyProtection="1">
      <alignment vertical="center"/>
    </xf>
    <xf numFmtId="0" fontId="17" fillId="0" borderId="4" xfId="0" applyFont="1" applyFill="1" applyBorder="1" applyAlignment="1" applyProtection="1">
      <alignment vertical="center"/>
    </xf>
    <xf numFmtId="0" fontId="16" fillId="0" borderId="11" xfId="0" applyFont="1" applyBorder="1" applyAlignment="1" applyProtection="1">
      <alignment horizontal="right" vertical="center"/>
    </xf>
    <xf numFmtId="4" fontId="0" fillId="0" borderId="1" xfId="0" applyNumberFormat="1" applyFill="1" applyBorder="1" applyAlignment="1" applyProtection="1">
      <alignment vertical="center"/>
    </xf>
    <xf numFmtId="2" fontId="0" fillId="0" borderId="0" xfId="0" applyNumberFormat="1" applyFill="1" applyBorder="1" applyAlignment="1" applyProtection="1">
      <alignment vertical="center"/>
    </xf>
    <xf numFmtId="0" fontId="0" fillId="0" borderId="0" xfId="0" applyFill="1" applyAlignment="1" applyProtection="1">
      <alignment vertical="center"/>
    </xf>
    <xf numFmtId="0" fontId="3" fillId="4" borderId="0" xfId="0" applyFont="1" applyFill="1" applyAlignment="1" applyProtection="1">
      <alignment vertical="center"/>
    </xf>
    <xf numFmtId="4" fontId="3" fillId="4" borderId="0" xfId="0" applyNumberFormat="1"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wrapText="1"/>
    </xf>
    <xf numFmtId="0" fontId="0" fillId="0" borderId="6" xfId="0" applyBorder="1" applyAlignment="1" applyProtection="1">
      <alignment vertical="center"/>
    </xf>
    <xf numFmtId="0" fontId="0" fillId="7" borderId="1" xfId="0" applyFill="1" applyBorder="1" applyAlignment="1" applyProtection="1">
      <alignment vertical="center"/>
      <protection locked="0"/>
    </xf>
    <xf numFmtId="4" fontId="0" fillId="7" borderId="1" xfId="0" applyNumberFormat="1" applyFill="1" applyBorder="1" applyAlignment="1" applyProtection="1">
      <alignment vertical="center"/>
      <protection locked="0"/>
    </xf>
    <xf numFmtId="0" fontId="0" fillId="7" borderId="2" xfId="0" applyFill="1" applyBorder="1" applyAlignment="1" applyProtection="1">
      <alignment vertical="center"/>
      <protection locked="0"/>
    </xf>
    <xf numFmtId="4" fontId="0" fillId="7" borderId="2" xfId="0" applyNumberFormat="1" applyFill="1" applyBorder="1" applyAlignment="1" applyProtection="1">
      <alignment vertical="center"/>
      <protection locked="0"/>
    </xf>
    <xf numFmtId="0" fontId="0" fillId="7" borderId="1" xfId="0" applyFill="1" applyBorder="1" applyAlignment="1" applyProtection="1">
      <alignment horizontal="center" vertical="center"/>
      <protection locked="0"/>
    </xf>
    <xf numFmtId="0" fontId="20" fillId="8" borderId="5"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11" xfId="0" applyFont="1" applyFill="1" applyBorder="1" applyAlignment="1">
      <alignment horizontal="center" vertical="center"/>
    </xf>
    <xf numFmtId="0" fontId="20" fillId="8" borderId="12" xfId="0" applyFont="1" applyFill="1" applyBorder="1" applyAlignment="1">
      <alignment horizontal="center" vertical="center"/>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xf>
    <xf numFmtId="10" fontId="18" fillId="0" borderId="1" xfId="1" applyNumberFormat="1" applyFont="1" applyBorder="1" applyAlignment="1">
      <alignment horizontal="center" vertical="center"/>
    </xf>
    <xf numFmtId="0" fontId="8" fillId="0" borderId="1" xfId="0" applyFont="1" applyBorder="1" applyAlignment="1">
      <alignment horizontal="right" vertical="center" wrapText="1"/>
    </xf>
    <xf numFmtId="0" fontId="0" fillId="0" borderId="1" xfId="0" applyBorder="1" applyAlignment="1">
      <alignment horizontal="left" vertical="center" wrapText="1"/>
    </xf>
    <xf numFmtId="0" fontId="12" fillId="7" borderId="1" xfId="0" applyFont="1" applyFill="1" applyBorder="1" applyAlignment="1" applyProtection="1">
      <alignment horizontal="center" vertical="center"/>
      <protection locked="0"/>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5" xfId="0" applyFont="1" applyFill="1" applyBorder="1" applyAlignment="1">
      <alignment horizontal="left"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164" fontId="12" fillId="0" borderId="1"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6" fillId="4" borderId="2"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7" fillId="5" borderId="2" xfId="0" applyFont="1" applyFill="1" applyBorder="1" applyAlignment="1" applyProtection="1">
      <alignment horizontal="left" vertical="center"/>
    </xf>
    <xf numFmtId="0" fontId="17" fillId="5" borderId="3" xfId="0" applyFont="1" applyFill="1" applyBorder="1" applyAlignment="1" applyProtection="1">
      <alignment horizontal="left" vertical="center"/>
    </xf>
    <xf numFmtId="10" fontId="18" fillId="0" borderId="5" xfId="1" applyNumberFormat="1" applyFont="1" applyFill="1" applyBorder="1" applyAlignment="1" applyProtection="1">
      <alignment horizontal="center" vertical="center"/>
    </xf>
    <xf numFmtId="10" fontId="18" fillId="0" borderId="6" xfId="1" applyNumberFormat="1" applyFont="1" applyFill="1" applyBorder="1" applyAlignment="1" applyProtection="1">
      <alignment horizontal="center" vertical="center"/>
    </xf>
    <xf numFmtId="10" fontId="18" fillId="0" borderId="7" xfId="1" applyNumberFormat="1" applyFont="1" applyFill="1" applyBorder="1" applyAlignment="1" applyProtection="1">
      <alignment horizontal="center" vertical="center"/>
    </xf>
    <xf numFmtId="10" fontId="18" fillId="0" borderId="11" xfId="1" applyNumberFormat="1" applyFont="1" applyFill="1" applyBorder="1" applyAlignment="1" applyProtection="1">
      <alignment horizontal="center" vertical="center"/>
    </xf>
    <xf numFmtId="10" fontId="18" fillId="0" borderId="0" xfId="1" applyNumberFormat="1" applyFont="1" applyFill="1" applyBorder="1" applyAlignment="1" applyProtection="1">
      <alignment horizontal="center" vertical="center"/>
    </xf>
    <xf numFmtId="10" fontId="18" fillId="0" borderId="12" xfId="1" applyNumberFormat="1" applyFont="1" applyFill="1" applyBorder="1" applyAlignment="1" applyProtection="1">
      <alignment horizontal="center" vertical="center"/>
    </xf>
    <xf numFmtId="10" fontId="18" fillId="0" borderId="8" xfId="1" applyNumberFormat="1" applyFont="1" applyFill="1" applyBorder="1" applyAlignment="1" applyProtection="1">
      <alignment horizontal="center" vertical="center"/>
    </xf>
    <xf numFmtId="10" fontId="18" fillId="0" borderId="9" xfId="1" applyNumberFormat="1" applyFont="1" applyFill="1" applyBorder="1" applyAlignment="1" applyProtection="1">
      <alignment horizontal="center" vertical="center"/>
    </xf>
    <xf numFmtId="10" fontId="18" fillId="0" borderId="10" xfId="1" applyNumberFormat="1"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0" borderId="1" xfId="0" applyBorder="1" applyAlignment="1" applyProtection="1">
      <alignment horizontal="left" vertical="center" wrapText="1"/>
    </xf>
    <xf numFmtId="4" fontId="12" fillId="0" borderId="1" xfId="0" applyNumberFormat="1" applyFont="1" applyFill="1" applyBorder="1" applyAlignment="1" applyProtection="1">
      <alignment horizontal="right" vertical="center"/>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4" fontId="12" fillId="7" borderId="1" xfId="0" applyNumberFormat="1" applyFont="1" applyFill="1" applyBorder="1" applyAlignment="1" applyProtection="1">
      <alignment horizontal="right" vertical="center"/>
      <protection locked="0"/>
    </xf>
    <xf numFmtId="0" fontId="12" fillId="7" borderId="1" xfId="0" applyFont="1" applyFill="1" applyBorder="1" applyAlignment="1" applyProtection="1">
      <alignment horizontal="right" vertical="center"/>
      <protection locked="0"/>
    </xf>
    <xf numFmtId="0" fontId="0" fillId="7" borderId="1" xfId="0" applyFill="1" applyBorder="1" applyAlignment="1" applyProtection="1">
      <alignment vertical="center"/>
    </xf>
    <xf numFmtId="4" fontId="0" fillId="7" borderId="1" xfId="0" applyNumberFormat="1" applyFill="1" applyBorder="1" applyAlignment="1" applyProtection="1">
      <alignment vertical="center"/>
    </xf>
    <xf numFmtId="0" fontId="12" fillId="7" borderId="1" xfId="0" applyFont="1" applyFill="1" applyBorder="1" applyAlignment="1" applyProtection="1">
      <alignment horizontal="right" vertical="center"/>
    </xf>
    <xf numFmtId="4" fontId="12" fillId="7" borderId="1" xfId="0" applyNumberFormat="1" applyFont="1" applyFill="1" applyBorder="1" applyAlignment="1" applyProtection="1">
      <alignment horizontal="right"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31730</xdr:rowOff>
    </xdr:from>
    <xdr:to>
      <xdr:col>2</xdr:col>
      <xdr:colOff>747068</xdr:colOff>
      <xdr:row>5</xdr:row>
      <xdr:rowOff>71438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222230"/>
          <a:ext cx="1485256" cy="148433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showGridLines="0" tabSelected="1" zoomScale="120" zoomScaleNormal="120" workbookViewId="0">
      <selection activeCell="E4" sqref="E4:I13"/>
    </sheetView>
  </sheetViews>
  <sheetFormatPr baseColWidth="10" defaultRowHeight="15" x14ac:dyDescent="0.25"/>
  <cols>
    <col min="1" max="1" width="2.85546875" customWidth="1"/>
    <col min="4" max="4" width="1.28515625" customWidth="1"/>
    <col min="5" max="9" width="13.140625" customWidth="1"/>
  </cols>
  <sheetData>
    <row r="2" spans="2:9" ht="37.5" customHeight="1" x14ac:dyDescent="0.25">
      <c r="B2" s="70" t="s">
        <v>0</v>
      </c>
      <c r="C2" s="71"/>
      <c r="E2" s="87" t="s">
        <v>2</v>
      </c>
      <c r="F2" s="88"/>
      <c r="G2" s="88"/>
      <c r="H2" s="88"/>
      <c r="I2" s="89"/>
    </row>
    <row r="3" spans="2:9" ht="6" customHeight="1" x14ac:dyDescent="0.25">
      <c r="B3" s="72"/>
      <c r="C3" s="73"/>
      <c r="E3" s="2"/>
      <c r="F3" s="2"/>
      <c r="G3" s="2"/>
      <c r="H3" s="2"/>
      <c r="I3" s="2"/>
    </row>
    <row r="4" spans="2:9" ht="24.75" customHeight="1" x14ac:dyDescent="0.25">
      <c r="B4" s="72"/>
      <c r="C4" s="73"/>
      <c r="E4" s="78" t="s">
        <v>3</v>
      </c>
      <c r="F4" s="79"/>
      <c r="G4" s="79"/>
      <c r="H4" s="79"/>
      <c r="I4" s="80"/>
    </row>
    <row r="5" spans="2:9" ht="45" customHeight="1" x14ac:dyDescent="0.25">
      <c r="B5" s="72"/>
      <c r="C5" s="73"/>
      <c r="E5" s="81"/>
      <c r="F5" s="82"/>
      <c r="G5" s="82"/>
      <c r="H5" s="82"/>
      <c r="I5" s="83"/>
    </row>
    <row r="6" spans="2:9" ht="24.75" customHeight="1" x14ac:dyDescent="0.25">
      <c r="B6" s="74" t="s">
        <v>1</v>
      </c>
      <c r="C6" s="75"/>
      <c r="E6" s="81"/>
      <c r="F6" s="82"/>
      <c r="G6" s="82"/>
      <c r="H6" s="82"/>
      <c r="I6" s="83"/>
    </row>
    <row r="7" spans="2:9" ht="24.75" customHeight="1" x14ac:dyDescent="0.25">
      <c r="B7" s="74"/>
      <c r="C7" s="75"/>
      <c r="E7" s="81"/>
      <c r="F7" s="82"/>
      <c r="G7" s="82"/>
      <c r="H7" s="82"/>
      <c r="I7" s="83"/>
    </row>
    <row r="8" spans="2:9" ht="24.75" customHeight="1" x14ac:dyDescent="0.25">
      <c r="B8" s="74"/>
      <c r="C8" s="75"/>
      <c r="E8" s="81"/>
      <c r="F8" s="82"/>
      <c r="G8" s="82"/>
      <c r="H8" s="82"/>
      <c r="I8" s="83"/>
    </row>
    <row r="9" spans="2:9" ht="24.75" customHeight="1" x14ac:dyDescent="0.25">
      <c r="B9" s="74"/>
      <c r="C9" s="75"/>
      <c r="E9" s="81"/>
      <c r="F9" s="82"/>
      <c r="G9" s="82"/>
      <c r="H9" s="82"/>
      <c r="I9" s="83"/>
    </row>
    <row r="10" spans="2:9" ht="24.75" customHeight="1" x14ac:dyDescent="0.25">
      <c r="B10" s="74"/>
      <c r="C10" s="75"/>
      <c r="E10" s="81"/>
      <c r="F10" s="82"/>
      <c r="G10" s="82"/>
      <c r="H10" s="82"/>
      <c r="I10" s="83"/>
    </row>
    <row r="11" spans="2:9" ht="24.75" customHeight="1" x14ac:dyDescent="0.25">
      <c r="B11" s="74"/>
      <c r="C11" s="75"/>
      <c r="E11" s="81"/>
      <c r="F11" s="82"/>
      <c r="G11" s="82"/>
      <c r="H11" s="82"/>
      <c r="I11" s="83"/>
    </row>
    <row r="12" spans="2:9" ht="24.75" customHeight="1" x14ac:dyDescent="0.25">
      <c r="B12" s="74"/>
      <c r="C12" s="75"/>
      <c r="E12" s="81"/>
      <c r="F12" s="82"/>
      <c r="G12" s="82"/>
      <c r="H12" s="82"/>
      <c r="I12" s="83"/>
    </row>
    <row r="13" spans="2:9" ht="24.75" customHeight="1" x14ac:dyDescent="0.25">
      <c r="B13" s="76"/>
      <c r="C13" s="77"/>
      <c r="E13" s="84"/>
      <c r="F13" s="85"/>
      <c r="G13" s="85"/>
      <c r="H13" s="85"/>
      <c r="I13" s="86"/>
    </row>
    <row r="14" spans="2:9" x14ac:dyDescent="0.25">
      <c r="B14" s="34" t="s">
        <v>55</v>
      </c>
    </row>
  </sheetData>
  <mergeCells count="4">
    <mergeCell ref="B2:C5"/>
    <mergeCell ref="B6:C13"/>
    <mergeCell ref="E4:I13"/>
    <mergeCell ref="E2:I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zoomScale="120" zoomScaleNormal="120" workbookViewId="0">
      <selection activeCell="H6" sqref="H6:H13"/>
    </sheetView>
  </sheetViews>
  <sheetFormatPr baseColWidth="10" defaultRowHeight="15" x14ac:dyDescent="0.25"/>
  <cols>
    <col min="1" max="1" width="21.85546875" style="1" customWidth="1"/>
    <col min="2" max="2" width="1.140625" style="1" customWidth="1"/>
    <col min="3" max="3" width="10.28515625" style="1" customWidth="1"/>
    <col min="4" max="5" width="10.7109375" style="1" customWidth="1"/>
    <col min="6" max="6" width="1.140625" style="1" customWidth="1"/>
    <col min="7" max="10" width="10.7109375" style="1" customWidth="1"/>
    <col min="11" max="11" width="1.140625" style="1" customWidth="1"/>
    <col min="12" max="15" width="10.7109375" style="1" customWidth="1"/>
    <col min="16" max="16" width="1" style="1" customWidth="1"/>
    <col min="17" max="19" width="12.42578125" style="1" customWidth="1"/>
    <col min="20" max="16384" width="11.42578125" style="1"/>
  </cols>
  <sheetData>
    <row r="1" spans="1:19" ht="18.75" x14ac:dyDescent="0.25">
      <c r="A1" s="35" t="s">
        <v>12</v>
      </c>
      <c r="B1" s="36"/>
      <c r="C1" s="37"/>
      <c r="D1" s="37"/>
      <c r="E1" s="38"/>
      <c r="G1" s="100" t="s">
        <v>34</v>
      </c>
      <c r="H1" s="100"/>
      <c r="I1" s="101">
        <v>100</v>
      </c>
      <c r="J1" s="101"/>
      <c r="L1" s="99" t="s">
        <v>24</v>
      </c>
      <c r="M1" s="99"/>
      <c r="N1" s="99"/>
      <c r="O1" s="99"/>
      <c r="Q1" s="105" t="s">
        <v>39</v>
      </c>
      <c r="R1" s="106"/>
      <c r="S1" s="107"/>
    </row>
    <row r="2" spans="1:19" x14ac:dyDescent="0.25">
      <c r="A2" s="39" t="s">
        <v>29</v>
      </c>
      <c r="B2" s="40"/>
      <c r="C2" s="31"/>
      <c r="D2" s="31"/>
      <c r="E2" s="49" t="s">
        <v>60</v>
      </c>
      <c r="F2" s="3"/>
      <c r="G2" s="100"/>
      <c r="H2" s="100"/>
      <c r="I2" s="101"/>
      <c r="J2" s="101"/>
      <c r="L2" s="99"/>
      <c r="M2" s="99"/>
      <c r="N2" s="99"/>
      <c r="O2" s="99"/>
      <c r="Q2" s="108"/>
      <c r="R2" s="109"/>
      <c r="S2" s="110"/>
    </row>
    <row r="3" spans="1:19" ht="5.25" customHeight="1" x14ac:dyDescent="0.25">
      <c r="B3" s="5"/>
      <c r="F3" s="3"/>
    </row>
    <row r="4" spans="1:19" x14ac:dyDescent="0.25">
      <c r="A4" s="6" t="s">
        <v>11</v>
      </c>
      <c r="B4" s="7"/>
      <c r="C4" s="8" t="s">
        <v>9</v>
      </c>
      <c r="D4" s="9" t="s">
        <v>7</v>
      </c>
      <c r="E4" s="9" t="s">
        <v>6</v>
      </c>
      <c r="F4" s="10"/>
      <c r="G4" s="11" t="s">
        <v>8</v>
      </c>
      <c r="H4" s="11" t="s">
        <v>61</v>
      </c>
      <c r="I4" s="11" t="s">
        <v>27</v>
      </c>
      <c r="J4" s="11" t="s">
        <v>19</v>
      </c>
      <c r="K4" s="12"/>
      <c r="L4" s="13" t="s">
        <v>13</v>
      </c>
      <c r="M4" s="13" t="s">
        <v>32</v>
      </c>
      <c r="N4" s="13" t="s">
        <v>32</v>
      </c>
      <c r="O4" s="13" t="s">
        <v>32</v>
      </c>
      <c r="Q4" s="20" t="s">
        <v>47</v>
      </c>
      <c r="R4" s="20" t="s">
        <v>45</v>
      </c>
      <c r="S4" s="20" t="s">
        <v>40</v>
      </c>
    </row>
    <row r="5" spans="1:19" x14ac:dyDescent="0.25">
      <c r="A5" s="14" t="s">
        <v>10</v>
      </c>
      <c r="B5" s="7"/>
      <c r="C5" s="15" t="s">
        <v>22</v>
      </c>
      <c r="D5" s="16" t="s">
        <v>21</v>
      </c>
      <c r="E5" s="16" t="s">
        <v>23</v>
      </c>
      <c r="F5" s="10"/>
      <c r="G5" s="17" t="s">
        <v>5</v>
      </c>
      <c r="H5" s="17" t="s">
        <v>25</v>
      </c>
      <c r="I5" s="17" t="s">
        <v>26</v>
      </c>
      <c r="J5" s="17" t="s">
        <v>20</v>
      </c>
      <c r="K5" s="12"/>
      <c r="L5" s="18" t="s">
        <v>28</v>
      </c>
      <c r="M5" s="18" t="s">
        <v>6</v>
      </c>
      <c r="N5" s="18" t="s">
        <v>33</v>
      </c>
      <c r="O5" s="18" t="s">
        <v>18</v>
      </c>
      <c r="Q5" s="20" t="s">
        <v>44</v>
      </c>
      <c r="R5" s="20" t="s">
        <v>46</v>
      </c>
      <c r="S5" s="20" t="s">
        <v>41</v>
      </c>
    </row>
    <row r="6" spans="1:19" ht="18.75" customHeight="1" x14ac:dyDescent="0.25">
      <c r="A6" s="65" t="s">
        <v>14</v>
      </c>
      <c r="B6" s="5"/>
      <c r="C6" s="65" t="s">
        <v>15</v>
      </c>
      <c r="D6" s="65">
        <v>1000</v>
      </c>
      <c r="E6" s="66">
        <v>5</v>
      </c>
      <c r="F6" s="4"/>
      <c r="G6" s="65">
        <v>1000</v>
      </c>
      <c r="H6" s="66">
        <v>0.48</v>
      </c>
      <c r="I6" s="23">
        <f t="shared" ref="I6:I10" si="0">IF(H6="","0",G6/D6)</f>
        <v>1</v>
      </c>
      <c r="J6" s="22">
        <f t="shared" ref="J6:J10" si="1">IF(I6="","",(E6*I6)-H6)</f>
        <v>4.5199999999999996</v>
      </c>
      <c r="L6" s="66">
        <v>1</v>
      </c>
      <c r="M6" s="22">
        <f>L6*E6*$I$1</f>
        <v>500</v>
      </c>
      <c r="N6" s="23">
        <f>IF(H6="","0",H6/I6*L6)*$I$1</f>
        <v>48</v>
      </c>
      <c r="O6" s="22">
        <f>M6-N6</f>
        <v>452</v>
      </c>
      <c r="Q6" s="24">
        <f t="shared" ref="Q6:Q13" si="2">IF(L6="","0",L6/I6*$I$1)</f>
        <v>100</v>
      </c>
      <c r="R6" s="69">
        <v>12</v>
      </c>
      <c r="S6" s="33">
        <f t="shared" ref="S6:S13" si="3">IF(R6="","0",ROUNDUP(Q6/R6,0))</f>
        <v>9</v>
      </c>
    </row>
    <row r="7" spans="1:19" ht="18.75" customHeight="1" x14ac:dyDescent="0.25">
      <c r="A7" s="65" t="s">
        <v>16</v>
      </c>
      <c r="C7" s="65" t="s">
        <v>17</v>
      </c>
      <c r="D7" s="65">
        <v>200</v>
      </c>
      <c r="E7" s="66">
        <v>2</v>
      </c>
      <c r="G7" s="65">
        <v>1000</v>
      </c>
      <c r="H7" s="66">
        <v>0.99</v>
      </c>
      <c r="I7" s="23">
        <f t="shared" si="0"/>
        <v>5</v>
      </c>
      <c r="J7" s="22">
        <f t="shared" si="1"/>
        <v>9.01</v>
      </c>
      <c r="L7" s="66">
        <v>2</v>
      </c>
      <c r="M7" s="22">
        <f t="shared" ref="M7:M21" si="4">L7*E7*$I$1</f>
        <v>400</v>
      </c>
      <c r="N7" s="23">
        <f t="shared" ref="N7:N21" si="5">IF(H7="","0",H7/I7*L7)*$I$1</f>
        <v>39.6</v>
      </c>
      <c r="O7" s="22">
        <f>M7-N7</f>
        <v>360.4</v>
      </c>
      <c r="Q7" s="24">
        <f t="shared" si="2"/>
        <v>40</v>
      </c>
      <c r="R7" s="69">
        <v>6</v>
      </c>
      <c r="S7" s="33">
        <f t="shared" si="3"/>
        <v>7</v>
      </c>
    </row>
    <row r="8" spans="1:19" ht="18.75" customHeight="1" x14ac:dyDescent="0.25">
      <c r="A8" s="65" t="s">
        <v>36</v>
      </c>
      <c r="C8" s="65" t="s">
        <v>17</v>
      </c>
      <c r="D8" s="65">
        <v>200</v>
      </c>
      <c r="E8" s="66">
        <v>2.5</v>
      </c>
      <c r="G8" s="65">
        <v>750</v>
      </c>
      <c r="H8" s="66">
        <v>1.2</v>
      </c>
      <c r="I8" s="23">
        <f t="shared" si="0"/>
        <v>3.75</v>
      </c>
      <c r="J8" s="22">
        <f t="shared" si="1"/>
        <v>8.1750000000000007</v>
      </c>
      <c r="L8" s="66">
        <v>1</v>
      </c>
      <c r="M8" s="22">
        <f t="shared" si="4"/>
        <v>250</v>
      </c>
      <c r="N8" s="23">
        <f t="shared" si="5"/>
        <v>32</v>
      </c>
      <c r="O8" s="22">
        <f t="shared" ref="O8:O21" si="6">M8-N8</f>
        <v>218</v>
      </c>
      <c r="Q8" s="24">
        <f t="shared" si="2"/>
        <v>26.666666666666668</v>
      </c>
      <c r="R8" s="69">
        <v>6</v>
      </c>
      <c r="S8" s="33">
        <f t="shared" si="3"/>
        <v>5</v>
      </c>
    </row>
    <row r="9" spans="1:19" ht="18.75" customHeight="1" x14ac:dyDescent="0.25">
      <c r="A9" s="65" t="s">
        <v>37</v>
      </c>
      <c r="C9" s="65" t="s">
        <v>17</v>
      </c>
      <c r="D9" s="65">
        <v>200</v>
      </c>
      <c r="E9" s="66">
        <v>3</v>
      </c>
      <c r="G9" s="65">
        <v>750</v>
      </c>
      <c r="H9" s="66">
        <v>1.5</v>
      </c>
      <c r="I9" s="23">
        <f t="shared" si="0"/>
        <v>3.75</v>
      </c>
      <c r="J9" s="22">
        <f t="shared" si="1"/>
        <v>9.75</v>
      </c>
      <c r="L9" s="66">
        <v>1</v>
      </c>
      <c r="M9" s="22">
        <f t="shared" si="4"/>
        <v>300</v>
      </c>
      <c r="N9" s="23">
        <f t="shared" si="5"/>
        <v>40</v>
      </c>
      <c r="O9" s="22">
        <f t="shared" si="6"/>
        <v>260</v>
      </c>
      <c r="Q9" s="24">
        <f t="shared" si="2"/>
        <v>26.666666666666668</v>
      </c>
      <c r="R9" s="69">
        <v>6</v>
      </c>
      <c r="S9" s="33">
        <f t="shared" si="3"/>
        <v>5</v>
      </c>
    </row>
    <row r="10" spans="1:19" ht="18.75" customHeight="1" x14ac:dyDescent="0.25">
      <c r="A10" s="65" t="s">
        <v>30</v>
      </c>
      <c r="C10" s="65" t="s">
        <v>15</v>
      </c>
      <c r="D10" s="65">
        <v>750</v>
      </c>
      <c r="E10" s="66">
        <v>15</v>
      </c>
      <c r="G10" s="65">
        <v>750</v>
      </c>
      <c r="H10" s="66">
        <v>3.99</v>
      </c>
      <c r="I10" s="23">
        <f t="shared" si="0"/>
        <v>1</v>
      </c>
      <c r="J10" s="22">
        <f t="shared" si="1"/>
        <v>11.01</v>
      </c>
      <c r="L10" s="66">
        <v>0.2</v>
      </c>
      <c r="M10" s="22">
        <f t="shared" si="4"/>
        <v>300</v>
      </c>
      <c r="N10" s="23">
        <f t="shared" si="5"/>
        <v>79.800000000000011</v>
      </c>
      <c r="O10" s="22">
        <f t="shared" si="6"/>
        <v>220.2</v>
      </c>
      <c r="Q10" s="24">
        <f t="shared" si="2"/>
        <v>20</v>
      </c>
      <c r="R10" s="69">
        <v>6</v>
      </c>
      <c r="S10" s="33">
        <f t="shared" si="3"/>
        <v>4</v>
      </c>
    </row>
    <row r="11" spans="1:19" ht="18.75" customHeight="1" x14ac:dyDescent="0.25">
      <c r="A11" s="65" t="s">
        <v>35</v>
      </c>
      <c r="C11" s="65" t="s">
        <v>15</v>
      </c>
      <c r="D11" s="65">
        <v>750</v>
      </c>
      <c r="E11" s="66">
        <v>18</v>
      </c>
      <c r="G11" s="65">
        <v>750</v>
      </c>
      <c r="H11" s="66">
        <v>4.0199999999999996</v>
      </c>
      <c r="I11" s="23">
        <f>IF(H11="","0",G11/D11)</f>
        <v>1</v>
      </c>
      <c r="J11" s="22">
        <f>IF(I11="","",(E11*I11)-H11)</f>
        <v>13.98</v>
      </c>
      <c r="L11" s="66">
        <v>0.2</v>
      </c>
      <c r="M11" s="22">
        <f t="shared" si="4"/>
        <v>360</v>
      </c>
      <c r="N11" s="23">
        <f t="shared" si="5"/>
        <v>80.399999999999991</v>
      </c>
      <c r="O11" s="22">
        <f t="shared" si="6"/>
        <v>279.60000000000002</v>
      </c>
      <c r="Q11" s="24">
        <f t="shared" si="2"/>
        <v>20</v>
      </c>
      <c r="R11" s="69">
        <v>6</v>
      </c>
      <c r="S11" s="33">
        <f t="shared" si="3"/>
        <v>4</v>
      </c>
    </row>
    <row r="12" spans="1:19" ht="18.75" customHeight="1" x14ac:dyDescent="0.25">
      <c r="A12" s="65" t="s">
        <v>38</v>
      </c>
      <c r="C12" s="65" t="s">
        <v>17</v>
      </c>
      <c r="D12" s="65">
        <v>100</v>
      </c>
      <c r="E12" s="66">
        <v>3.5</v>
      </c>
      <c r="G12" s="65">
        <v>750</v>
      </c>
      <c r="H12" s="66">
        <v>3.99</v>
      </c>
      <c r="I12" s="23">
        <f t="shared" ref="I12:I21" si="7">IF(H12="","0",G12/D12)</f>
        <v>7.5</v>
      </c>
      <c r="J12" s="22">
        <f t="shared" ref="J12:J21" si="8">IF(I12="","",(E12*I12)-H12)</f>
        <v>22.259999999999998</v>
      </c>
      <c r="L12" s="66">
        <v>1</v>
      </c>
      <c r="M12" s="22">
        <f t="shared" si="4"/>
        <v>350</v>
      </c>
      <c r="N12" s="23">
        <f t="shared" si="5"/>
        <v>53.2</v>
      </c>
      <c r="O12" s="22">
        <f t="shared" si="6"/>
        <v>296.8</v>
      </c>
      <c r="Q12" s="24">
        <f t="shared" si="2"/>
        <v>13.333333333333334</v>
      </c>
      <c r="R12" s="69">
        <v>6</v>
      </c>
      <c r="S12" s="33">
        <f t="shared" si="3"/>
        <v>3</v>
      </c>
    </row>
    <row r="13" spans="1:19" ht="18.75" customHeight="1" x14ac:dyDescent="0.25">
      <c r="A13" s="65" t="s">
        <v>42</v>
      </c>
      <c r="C13" s="65" t="s">
        <v>17</v>
      </c>
      <c r="D13" s="65">
        <v>200</v>
      </c>
      <c r="E13" s="66">
        <v>2</v>
      </c>
      <c r="G13" s="65">
        <v>50000</v>
      </c>
      <c r="H13" s="66">
        <v>120</v>
      </c>
      <c r="I13" s="23">
        <f t="shared" si="7"/>
        <v>250</v>
      </c>
      <c r="J13" s="22">
        <f t="shared" si="8"/>
        <v>380</v>
      </c>
      <c r="L13" s="66">
        <v>3</v>
      </c>
      <c r="M13" s="22">
        <f t="shared" si="4"/>
        <v>600</v>
      </c>
      <c r="N13" s="23">
        <f t="shared" si="5"/>
        <v>144</v>
      </c>
      <c r="O13" s="22">
        <f t="shared" si="6"/>
        <v>456</v>
      </c>
      <c r="Q13" s="24">
        <f t="shared" si="2"/>
        <v>1.2</v>
      </c>
      <c r="R13" s="69">
        <v>1</v>
      </c>
      <c r="S13" s="33">
        <f t="shared" si="3"/>
        <v>2</v>
      </c>
    </row>
    <row r="14" spans="1:19" ht="18.75" customHeight="1" x14ac:dyDescent="0.25">
      <c r="A14" s="65"/>
      <c r="C14" s="65"/>
      <c r="D14" s="65"/>
      <c r="E14" s="66"/>
      <c r="G14" s="65"/>
      <c r="H14" s="66"/>
      <c r="I14" s="23" t="str">
        <f t="shared" si="7"/>
        <v>0</v>
      </c>
      <c r="J14" s="22">
        <f t="shared" si="8"/>
        <v>0</v>
      </c>
      <c r="L14" s="66"/>
      <c r="M14" s="22">
        <f t="shared" si="4"/>
        <v>0</v>
      </c>
      <c r="N14" s="23">
        <f t="shared" si="5"/>
        <v>0</v>
      </c>
      <c r="O14" s="22">
        <f t="shared" si="6"/>
        <v>0</v>
      </c>
      <c r="Q14" s="24" t="str">
        <f>IF(L14="","0",L14/I14*$I$1)</f>
        <v>0</v>
      </c>
      <c r="R14" s="69"/>
      <c r="S14" s="33" t="str">
        <f>IF(R14="","0",ROUNDUP(Q14/R14,0))</f>
        <v>0</v>
      </c>
    </row>
    <row r="15" spans="1:19" ht="18.75" customHeight="1" x14ac:dyDescent="0.25">
      <c r="A15" s="65"/>
      <c r="C15" s="65"/>
      <c r="D15" s="65"/>
      <c r="E15" s="66"/>
      <c r="G15" s="65"/>
      <c r="H15" s="66"/>
      <c r="I15" s="23" t="str">
        <f t="shared" si="7"/>
        <v>0</v>
      </c>
      <c r="J15" s="22">
        <f t="shared" si="8"/>
        <v>0</v>
      </c>
      <c r="L15" s="66"/>
      <c r="M15" s="22">
        <f t="shared" si="4"/>
        <v>0</v>
      </c>
      <c r="N15" s="23">
        <f t="shared" si="5"/>
        <v>0</v>
      </c>
      <c r="O15" s="22">
        <f t="shared" si="6"/>
        <v>0</v>
      </c>
      <c r="Q15" s="24" t="str">
        <f t="shared" ref="Q15:Q21" si="9">IF(L15="","0",L15/I15*$I$1)</f>
        <v>0</v>
      </c>
      <c r="R15" s="69"/>
      <c r="S15" s="33" t="str">
        <f t="shared" ref="S15:S21" si="10">IF(R15="","0",ROUNDUP(Q15/R15,0))</f>
        <v>0</v>
      </c>
    </row>
    <row r="16" spans="1:19" ht="18.75" customHeight="1" x14ac:dyDescent="0.25">
      <c r="A16" s="65"/>
      <c r="C16" s="65"/>
      <c r="D16" s="65"/>
      <c r="E16" s="66"/>
      <c r="G16" s="65"/>
      <c r="H16" s="66"/>
      <c r="I16" s="23" t="str">
        <f t="shared" si="7"/>
        <v>0</v>
      </c>
      <c r="J16" s="22">
        <f t="shared" si="8"/>
        <v>0</v>
      </c>
      <c r="L16" s="66"/>
      <c r="M16" s="22">
        <f t="shared" si="4"/>
        <v>0</v>
      </c>
      <c r="N16" s="23">
        <f t="shared" si="5"/>
        <v>0</v>
      </c>
      <c r="O16" s="22">
        <f t="shared" si="6"/>
        <v>0</v>
      </c>
      <c r="Q16" s="24" t="str">
        <f t="shared" si="9"/>
        <v>0</v>
      </c>
      <c r="R16" s="69"/>
      <c r="S16" s="33" t="str">
        <f t="shared" si="10"/>
        <v>0</v>
      </c>
    </row>
    <row r="17" spans="1:19" ht="18.75" customHeight="1" x14ac:dyDescent="0.25">
      <c r="A17" s="65"/>
      <c r="C17" s="65"/>
      <c r="D17" s="65"/>
      <c r="E17" s="66"/>
      <c r="G17" s="65"/>
      <c r="H17" s="66"/>
      <c r="I17" s="23" t="str">
        <f t="shared" si="7"/>
        <v>0</v>
      </c>
      <c r="J17" s="22">
        <f t="shared" si="8"/>
        <v>0</v>
      </c>
      <c r="L17" s="66"/>
      <c r="M17" s="22">
        <f t="shared" si="4"/>
        <v>0</v>
      </c>
      <c r="N17" s="23">
        <f t="shared" si="5"/>
        <v>0</v>
      </c>
      <c r="O17" s="22">
        <f t="shared" si="6"/>
        <v>0</v>
      </c>
      <c r="Q17" s="24" t="str">
        <f t="shared" si="9"/>
        <v>0</v>
      </c>
      <c r="R17" s="69"/>
      <c r="S17" s="33" t="str">
        <f t="shared" si="10"/>
        <v>0</v>
      </c>
    </row>
    <row r="18" spans="1:19" ht="18.75" customHeight="1" x14ac:dyDescent="0.25">
      <c r="A18" s="65"/>
      <c r="C18" s="65"/>
      <c r="D18" s="65"/>
      <c r="E18" s="66"/>
      <c r="G18" s="65"/>
      <c r="H18" s="66"/>
      <c r="I18" s="23" t="str">
        <f t="shared" si="7"/>
        <v>0</v>
      </c>
      <c r="J18" s="22">
        <f t="shared" si="8"/>
        <v>0</v>
      </c>
      <c r="L18" s="66"/>
      <c r="M18" s="22">
        <f t="shared" si="4"/>
        <v>0</v>
      </c>
      <c r="N18" s="23">
        <f t="shared" si="5"/>
        <v>0</v>
      </c>
      <c r="O18" s="22">
        <f t="shared" si="6"/>
        <v>0</v>
      </c>
      <c r="Q18" s="24" t="str">
        <f t="shared" si="9"/>
        <v>0</v>
      </c>
      <c r="R18" s="69"/>
      <c r="S18" s="33" t="str">
        <f t="shared" si="10"/>
        <v>0</v>
      </c>
    </row>
    <row r="19" spans="1:19" ht="18.75" customHeight="1" x14ac:dyDescent="0.25">
      <c r="A19" s="65"/>
      <c r="C19" s="65"/>
      <c r="D19" s="65"/>
      <c r="E19" s="66"/>
      <c r="G19" s="65"/>
      <c r="H19" s="66"/>
      <c r="I19" s="23" t="str">
        <f t="shared" si="7"/>
        <v>0</v>
      </c>
      <c r="J19" s="22">
        <f t="shared" si="8"/>
        <v>0</v>
      </c>
      <c r="L19" s="66"/>
      <c r="M19" s="22">
        <f t="shared" si="4"/>
        <v>0</v>
      </c>
      <c r="N19" s="23">
        <f t="shared" si="5"/>
        <v>0</v>
      </c>
      <c r="O19" s="22">
        <f t="shared" si="6"/>
        <v>0</v>
      </c>
      <c r="Q19" s="24" t="str">
        <f t="shared" si="9"/>
        <v>0</v>
      </c>
      <c r="R19" s="69"/>
      <c r="S19" s="33" t="str">
        <f t="shared" si="10"/>
        <v>0</v>
      </c>
    </row>
    <row r="20" spans="1:19" ht="18.75" customHeight="1" x14ac:dyDescent="0.25">
      <c r="A20" s="65"/>
      <c r="C20" s="65"/>
      <c r="D20" s="65"/>
      <c r="E20" s="66"/>
      <c r="G20" s="65"/>
      <c r="H20" s="66"/>
      <c r="I20" s="23" t="str">
        <f t="shared" si="7"/>
        <v>0</v>
      </c>
      <c r="J20" s="22">
        <f t="shared" si="8"/>
        <v>0</v>
      </c>
      <c r="L20" s="66"/>
      <c r="M20" s="22">
        <f t="shared" si="4"/>
        <v>0</v>
      </c>
      <c r="N20" s="23">
        <f t="shared" si="5"/>
        <v>0</v>
      </c>
      <c r="O20" s="22">
        <f t="shared" si="6"/>
        <v>0</v>
      </c>
      <c r="Q20" s="24" t="str">
        <f t="shared" si="9"/>
        <v>0</v>
      </c>
      <c r="R20" s="69"/>
      <c r="S20" s="33" t="str">
        <f t="shared" si="10"/>
        <v>0</v>
      </c>
    </row>
    <row r="21" spans="1:19" ht="18.75" customHeight="1" x14ac:dyDescent="0.25">
      <c r="A21" s="67"/>
      <c r="C21" s="67"/>
      <c r="D21" s="67"/>
      <c r="E21" s="68"/>
      <c r="G21" s="67"/>
      <c r="H21" s="68"/>
      <c r="I21" s="41" t="str">
        <f t="shared" si="7"/>
        <v>0</v>
      </c>
      <c r="J21" s="42">
        <f t="shared" si="8"/>
        <v>0</v>
      </c>
      <c r="L21" s="68"/>
      <c r="M21" s="42">
        <f t="shared" si="4"/>
        <v>0</v>
      </c>
      <c r="N21" s="41">
        <f t="shared" si="5"/>
        <v>0</v>
      </c>
      <c r="O21" s="42">
        <f t="shared" si="6"/>
        <v>0</v>
      </c>
      <c r="Q21" s="24" t="str">
        <f t="shared" si="9"/>
        <v>0</v>
      </c>
      <c r="R21" s="69"/>
      <c r="S21" s="33" t="str">
        <f t="shared" si="10"/>
        <v>0</v>
      </c>
    </row>
    <row r="22" spans="1:19" ht="18.75" customHeight="1" x14ac:dyDescent="0.25">
      <c r="A22" s="102" t="str">
        <f>"Sie haben "&amp;IF(A6="","",COUNTA(A6:A21)&amp;" Position(en) in der Pauschale")</f>
        <v>Sie haben 8 Position(en) in der Pauschale</v>
      </c>
      <c r="B22" s="103"/>
      <c r="C22" s="103"/>
      <c r="D22" s="103"/>
      <c r="E22" s="104"/>
      <c r="F22" s="19"/>
      <c r="G22" s="43"/>
      <c r="H22" s="44"/>
      <c r="I22" s="44"/>
      <c r="J22" s="45" t="s">
        <v>31</v>
      </c>
      <c r="K22" s="46"/>
      <c r="L22" s="44"/>
      <c r="M22" s="47">
        <f>SUM(M6:M21)</f>
        <v>3060</v>
      </c>
      <c r="N22" s="47">
        <f t="shared" ref="N22:O22" si="11">SUM(N6:N21)</f>
        <v>517</v>
      </c>
      <c r="O22" s="48">
        <f t="shared" si="11"/>
        <v>2543.0000000000005</v>
      </c>
      <c r="Q22" s="21"/>
      <c r="R22" s="26"/>
      <c r="S22" s="25" t="s">
        <v>43</v>
      </c>
    </row>
    <row r="23" spans="1:19" x14ac:dyDescent="0.25">
      <c r="S23" s="27" t="s">
        <v>55</v>
      </c>
    </row>
    <row r="24" spans="1:19" x14ac:dyDescent="0.25">
      <c r="A24" s="112" t="s">
        <v>56</v>
      </c>
      <c r="B24" s="113"/>
      <c r="C24" s="113"/>
      <c r="D24" s="113"/>
      <c r="E24" s="113"/>
      <c r="F24" s="113"/>
      <c r="G24" s="113"/>
      <c r="H24" s="114"/>
      <c r="I24" s="111">
        <f>M22/I1</f>
        <v>30.6</v>
      </c>
      <c r="J24" s="111"/>
      <c r="L24" s="96" t="s">
        <v>54</v>
      </c>
      <c r="M24" s="96"/>
      <c r="N24" s="96"/>
      <c r="O24" s="96"/>
      <c r="Q24" s="97" t="s">
        <v>67</v>
      </c>
      <c r="R24" s="97"/>
      <c r="S24" s="97"/>
    </row>
    <row r="25" spans="1:19" x14ac:dyDescent="0.25">
      <c r="A25" s="115"/>
      <c r="B25" s="116"/>
      <c r="C25" s="116"/>
      <c r="D25" s="116"/>
      <c r="E25" s="116"/>
      <c r="F25" s="116"/>
      <c r="G25" s="116"/>
      <c r="H25" s="117"/>
      <c r="I25" s="111"/>
      <c r="J25" s="111"/>
      <c r="L25" s="96"/>
      <c r="M25" s="96"/>
      <c r="N25" s="96"/>
      <c r="O25" s="96"/>
      <c r="Q25" s="97"/>
      <c r="R25" s="97"/>
      <c r="S25" s="97"/>
    </row>
    <row r="26" spans="1:19" ht="7.5" customHeight="1" x14ac:dyDescent="0.25">
      <c r="L26" s="96"/>
      <c r="M26" s="96"/>
      <c r="N26" s="96"/>
      <c r="O26" s="96"/>
    </row>
    <row r="27" spans="1:19" x14ac:dyDescent="0.25">
      <c r="A27" s="90" t="s">
        <v>48</v>
      </c>
      <c r="B27" s="91"/>
      <c r="C27" s="91"/>
      <c r="D27" s="91"/>
      <c r="E27" s="91"/>
      <c r="F27" s="91"/>
      <c r="G27" s="91"/>
      <c r="H27" s="91"/>
      <c r="I27" s="91"/>
      <c r="J27" s="92"/>
      <c r="L27" s="96"/>
      <c r="M27" s="96"/>
      <c r="N27" s="96"/>
      <c r="O27" s="96"/>
      <c r="Q27" s="98">
        <f>N22/M22</f>
        <v>0.16895424836601308</v>
      </c>
      <c r="R27" s="98"/>
      <c r="S27" s="98"/>
    </row>
    <row r="28" spans="1:19" ht="19.5" customHeight="1" x14ac:dyDescent="0.25">
      <c r="A28" s="93"/>
      <c r="B28" s="94"/>
      <c r="C28" s="94"/>
      <c r="D28" s="94"/>
      <c r="E28" s="94"/>
      <c r="F28" s="94"/>
      <c r="G28" s="94"/>
      <c r="H28" s="94"/>
      <c r="I28" s="94"/>
      <c r="J28" s="95"/>
      <c r="L28" s="96"/>
      <c r="M28" s="96"/>
      <c r="N28" s="96"/>
      <c r="O28" s="96"/>
      <c r="Q28" s="98"/>
      <c r="R28" s="98"/>
      <c r="S28" s="98"/>
    </row>
    <row r="29" spans="1:19" x14ac:dyDescent="0.25">
      <c r="A29" s="28" t="s">
        <v>49</v>
      </c>
      <c r="B29" s="3"/>
      <c r="C29" s="3"/>
      <c r="D29" s="3"/>
      <c r="E29" s="3"/>
      <c r="F29" s="3"/>
      <c r="G29" s="3"/>
      <c r="H29" s="3"/>
      <c r="I29" s="3"/>
      <c r="J29" s="29"/>
      <c r="L29" s="96"/>
      <c r="M29" s="96"/>
      <c r="N29" s="96"/>
      <c r="O29" s="96"/>
      <c r="Q29" s="98"/>
      <c r="R29" s="98"/>
      <c r="S29" s="98"/>
    </row>
    <row r="30" spans="1:19" x14ac:dyDescent="0.25">
      <c r="A30" s="28" t="s">
        <v>50</v>
      </c>
      <c r="B30" s="3"/>
      <c r="C30" s="3"/>
      <c r="D30" s="3"/>
      <c r="E30" s="3"/>
      <c r="F30" s="3"/>
      <c r="G30" s="3"/>
      <c r="H30" s="3"/>
      <c r="I30" s="3"/>
      <c r="J30" s="29"/>
      <c r="L30" s="96"/>
      <c r="M30" s="96"/>
      <c r="N30" s="96"/>
      <c r="O30" s="96"/>
      <c r="Q30" s="98"/>
      <c r="R30" s="98"/>
      <c r="S30" s="98"/>
    </row>
    <row r="31" spans="1:19" x14ac:dyDescent="0.25">
      <c r="A31" s="28" t="s">
        <v>52</v>
      </c>
      <c r="B31" s="3"/>
      <c r="C31" s="3"/>
      <c r="D31" s="3"/>
      <c r="E31" s="3"/>
      <c r="F31" s="3"/>
      <c r="G31" s="3"/>
      <c r="H31" s="3"/>
      <c r="I31" s="3"/>
      <c r="J31" s="29"/>
      <c r="L31" s="96"/>
      <c r="M31" s="96"/>
      <c r="N31" s="96"/>
      <c r="O31" s="96"/>
      <c r="Q31" s="98"/>
      <c r="R31" s="98"/>
      <c r="S31" s="98"/>
    </row>
    <row r="32" spans="1:19" x14ac:dyDescent="0.25">
      <c r="A32" s="28" t="s">
        <v>51</v>
      </c>
      <c r="B32" s="3"/>
      <c r="C32" s="3"/>
      <c r="D32" s="3"/>
      <c r="E32" s="3"/>
      <c r="F32" s="3"/>
      <c r="G32" s="3"/>
      <c r="H32" s="3"/>
      <c r="I32" s="3"/>
      <c r="J32" s="29"/>
      <c r="L32" s="96"/>
      <c r="M32" s="96"/>
      <c r="N32" s="96"/>
      <c r="O32" s="96"/>
      <c r="Q32" s="98"/>
      <c r="R32" s="98"/>
      <c r="S32" s="98"/>
    </row>
    <row r="33" spans="1:19" x14ac:dyDescent="0.25">
      <c r="A33" s="28" t="s">
        <v>53</v>
      </c>
      <c r="B33" s="3"/>
      <c r="C33" s="3"/>
      <c r="D33" s="3"/>
      <c r="E33" s="3"/>
      <c r="F33" s="3"/>
      <c r="G33" s="3"/>
      <c r="H33" s="3"/>
      <c r="I33" s="3"/>
      <c r="J33" s="29"/>
      <c r="L33" s="96"/>
      <c r="M33" s="96"/>
      <c r="N33" s="96"/>
      <c r="O33" s="96"/>
      <c r="Q33" s="98"/>
      <c r="R33" s="98"/>
      <c r="S33" s="98"/>
    </row>
    <row r="34" spans="1:19" x14ac:dyDescent="0.25">
      <c r="A34" s="30" t="s">
        <v>57</v>
      </c>
      <c r="B34" s="31"/>
      <c r="C34" s="31"/>
      <c r="D34" s="31"/>
      <c r="E34" s="31"/>
      <c r="F34" s="31"/>
      <c r="G34" s="31"/>
      <c r="H34" s="31"/>
      <c r="I34" s="31"/>
      <c r="J34" s="32"/>
      <c r="L34" s="96"/>
      <c r="M34" s="96"/>
      <c r="N34" s="96"/>
      <c r="O34" s="96"/>
      <c r="Q34" s="98"/>
      <c r="R34" s="98"/>
      <c r="S34" s="98"/>
    </row>
  </sheetData>
  <sheetProtection sheet="1" objects="1" scenarios="1"/>
  <mergeCells count="11">
    <mergeCell ref="Q27:S34"/>
    <mergeCell ref="G1:H2"/>
    <mergeCell ref="I1:J2"/>
    <mergeCell ref="L1:O2"/>
    <mergeCell ref="Q1:S2"/>
    <mergeCell ref="A22:E22"/>
    <mergeCell ref="A24:H25"/>
    <mergeCell ref="I24:J25"/>
    <mergeCell ref="L24:O34"/>
    <mergeCell ref="Q24:S25"/>
    <mergeCell ref="A27:J28"/>
  </mergeCells>
  <printOptions horizontalCentered="1"/>
  <pageMargins left="0.31496062992125984" right="0.31496062992125984" top="0.78740157480314965" bottom="0.78740157480314965"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zoomScale="120" zoomScaleNormal="120" workbookViewId="0">
      <selection activeCell="E15" sqref="E15"/>
    </sheetView>
  </sheetViews>
  <sheetFormatPr baseColWidth="10" defaultRowHeight="15" x14ac:dyDescent="0.25"/>
  <cols>
    <col min="1" max="1" width="21.85546875" style="1" customWidth="1"/>
    <col min="2" max="2" width="1.140625" style="1" customWidth="1"/>
    <col min="3" max="3" width="10.28515625" style="1" customWidth="1"/>
    <col min="4" max="5" width="10.7109375" style="1" customWidth="1"/>
    <col min="6" max="6" width="1.140625" style="1" customWidth="1"/>
    <col min="7" max="10" width="10.7109375" style="1" customWidth="1"/>
    <col min="11" max="11" width="1.140625" style="1" customWidth="1"/>
    <col min="12" max="15" width="10.7109375" style="1" customWidth="1"/>
    <col min="16" max="16" width="1" style="1" customWidth="1"/>
    <col min="17" max="19" width="12.42578125" style="1" customWidth="1"/>
    <col min="20" max="16384" width="11.42578125" style="1"/>
  </cols>
  <sheetData>
    <row r="1" spans="1:19" ht="18.75" x14ac:dyDescent="0.25">
      <c r="A1" s="35" t="s">
        <v>12</v>
      </c>
      <c r="B1" s="36"/>
      <c r="C1" s="37"/>
      <c r="D1" s="37"/>
      <c r="E1" s="38"/>
      <c r="G1" s="100" t="s">
        <v>34</v>
      </c>
      <c r="H1" s="100"/>
      <c r="I1" s="101">
        <v>100</v>
      </c>
      <c r="J1" s="101"/>
      <c r="L1" s="99" t="s">
        <v>24</v>
      </c>
      <c r="M1" s="99"/>
      <c r="N1" s="99"/>
      <c r="O1" s="99"/>
      <c r="Q1" s="105" t="s">
        <v>39</v>
      </c>
      <c r="R1" s="106"/>
      <c r="S1" s="107"/>
    </row>
    <row r="2" spans="1:19" x14ac:dyDescent="0.25">
      <c r="A2" s="39" t="s">
        <v>29</v>
      </c>
      <c r="B2" s="40"/>
      <c r="C2" s="31"/>
      <c r="D2" s="31"/>
      <c r="E2" s="49" t="s">
        <v>60</v>
      </c>
      <c r="F2" s="3"/>
      <c r="G2" s="100"/>
      <c r="H2" s="100"/>
      <c r="I2" s="101"/>
      <c r="J2" s="101"/>
      <c r="L2" s="99"/>
      <c r="M2" s="99"/>
      <c r="N2" s="99"/>
      <c r="O2" s="99"/>
      <c r="Q2" s="108"/>
      <c r="R2" s="109"/>
      <c r="S2" s="110"/>
    </row>
    <row r="3" spans="1:19" ht="5.25" customHeight="1" x14ac:dyDescent="0.25">
      <c r="B3" s="5"/>
      <c r="F3" s="3"/>
    </row>
    <row r="4" spans="1:19" x14ac:dyDescent="0.25">
      <c r="A4" s="6" t="s">
        <v>11</v>
      </c>
      <c r="B4" s="7"/>
      <c r="C4" s="8" t="s">
        <v>9</v>
      </c>
      <c r="D4" s="9" t="s">
        <v>7</v>
      </c>
      <c r="E4" s="9" t="s">
        <v>6</v>
      </c>
      <c r="F4" s="10"/>
      <c r="G4" s="11" t="s">
        <v>8</v>
      </c>
      <c r="H4" s="11" t="s">
        <v>61</v>
      </c>
      <c r="I4" s="11" t="s">
        <v>27</v>
      </c>
      <c r="J4" s="11" t="s">
        <v>19</v>
      </c>
      <c r="K4" s="12"/>
      <c r="L4" s="13" t="s">
        <v>13</v>
      </c>
      <c r="M4" s="13" t="s">
        <v>32</v>
      </c>
      <c r="N4" s="13" t="s">
        <v>32</v>
      </c>
      <c r="O4" s="13" t="s">
        <v>32</v>
      </c>
      <c r="Q4" s="20" t="s">
        <v>47</v>
      </c>
      <c r="R4" s="20" t="s">
        <v>45</v>
      </c>
      <c r="S4" s="20" t="s">
        <v>40</v>
      </c>
    </row>
    <row r="5" spans="1:19" x14ac:dyDescent="0.25">
      <c r="A5" s="14" t="s">
        <v>10</v>
      </c>
      <c r="B5" s="7"/>
      <c r="C5" s="15" t="s">
        <v>22</v>
      </c>
      <c r="D5" s="16" t="s">
        <v>21</v>
      </c>
      <c r="E5" s="16" t="s">
        <v>23</v>
      </c>
      <c r="F5" s="10"/>
      <c r="G5" s="17" t="s">
        <v>5</v>
      </c>
      <c r="H5" s="17" t="s">
        <v>25</v>
      </c>
      <c r="I5" s="17" t="s">
        <v>26</v>
      </c>
      <c r="J5" s="17" t="s">
        <v>20</v>
      </c>
      <c r="K5" s="12"/>
      <c r="L5" s="18" t="s">
        <v>28</v>
      </c>
      <c r="M5" s="18" t="s">
        <v>6</v>
      </c>
      <c r="N5" s="18" t="s">
        <v>33</v>
      </c>
      <c r="O5" s="18" t="s">
        <v>18</v>
      </c>
      <c r="Q5" s="20" t="s">
        <v>44</v>
      </c>
      <c r="R5" s="20" t="s">
        <v>46</v>
      </c>
      <c r="S5" s="20" t="s">
        <v>41</v>
      </c>
    </row>
    <row r="6" spans="1:19" ht="18.75" customHeight="1" x14ac:dyDescent="0.25">
      <c r="A6" s="65"/>
      <c r="B6" s="5"/>
      <c r="C6" s="65"/>
      <c r="D6" s="65"/>
      <c r="E6" s="66"/>
      <c r="F6" s="4"/>
      <c r="G6" s="65"/>
      <c r="H6" s="66"/>
      <c r="I6" s="23" t="str">
        <f t="shared" ref="I6:I10" si="0">IF(H6="","0",G6/D6)</f>
        <v>0</v>
      </c>
      <c r="J6" s="22">
        <f t="shared" ref="J6:J10" si="1">IF(I6="","",(E6*I6)-H6)</f>
        <v>0</v>
      </c>
      <c r="L6" s="66"/>
      <c r="M6" s="22">
        <f>L6*E6*$I$1</f>
        <v>0</v>
      </c>
      <c r="N6" s="23">
        <f>IF(H6="","0",H6/I6*L6)*$I$1</f>
        <v>0</v>
      </c>
      <c r="O6" s="22">
        <f>M6-N6</f>
        <v>0</v>
      </c>
      <c r="Q6" s="24" t="str">
        <f t="shared" ref="Q6:Q13" si="2">IF(L6="","0",L6/I6*$I$1)</f>
        <v>0</v>
      </c>
      <c r="R6" s="69"/>
      <c r="S6" s="33" t="str">
        <f t="shared" ref="S6:S13" si="3">IF(R6="","0",ROUNDUP(Q6/R6,0))</f>
        <v>0</v>
      </c>
    </row>
    <row r="7" spans="1:19" ht="18.75" customHeight="1" x14ac:dyDescent="0.25">
      <c r="A7" s="65"/>
      <c r="C7" s="65"/>
      <c r="D7" s="65"/>
      <c r="E7" s="66"/>
      <c r="G7" s="65"/>
      <c r="H7" s="66"/>
      <c r="I7" s="23" t="str">
        <f t="shared" si="0"/>
        <v>0</v>
      </c>
      <c r="J7" s="22">
        <f t="shared" si="1"/>
        <v>0</v>
      </c>
      <c r="L7" s="66"/>
      <c r="M7" s="22">
        <f t="shared" ref="M7:M21" si="4">L7*E7*$I$1</f>
        <v>0</v>
      </c>
      <c r="N7" s="23">
        <f t="shared" ref="N7:N21" si="5">IF(H7="","0",H7/I7*L7)*$I$1</f>
        <v>0</v>
      </c>
      <c r="O7" s="22">
        <f>M7-N7</f>
        <v>0</v>
      </c>
      <c r="Q7" s="24" t="str">
        <f t="shared" si="2"/>
        <v>0</v>
      </c>
      <c r="R7" s="69"/>
      <c r="S7" s="33" t="str">
        <f t="shared" si="3"/>
        <v>0</v>
      </c>
    </row>
    <row r="8" spans="1:19" ht="18.75" customHeight="1" x14ac:dyDescent="0.25">
      <c r="A8" s="65"/>
      <c r="C8" s="65"/>
      <c r="D8" s="65"/>
      <c r="E8" s="66"/>
      <c r="G8" s="65"/>
      <c r="H8" s="66"/>
      <c r="I8" s="23" t="str">
        <f t="shared" si="0"/>
        <v>0</v>
      </c>
      <c r="J8" s="22">
        <f t="shared" si="1"/>
        <v>0</v>
      </c>
      <c r="L8" s="66"/>
      <c r="M8" s="22">
        <f t="shared" si="4"/>
        <v>0</v>
      </c>
      <c r="N8" s="23">
        <f t="shared" si="5"/>
        <v>0</v>
      </c>
      <c r="O8" s="22">
        <f t="shared" ref="O8:O10" si="6">M8-N8</f>
        <v>0</v>
      </c>
      <c r="Q8" s="24" t="str">
        <f t="shared" si="2"/>
        <v>0</v>
      </c>
      <c r="R8" s="69"/>
      <c r="S8" s="33" t="str">
        <f t="shared" si="3"/>
        <v>0</v>
      </c>
    </row>
    <row r="9" spans="1:19" ht="18.75" customHeight="1" x14ac:dyDescent="0.25">
      <c r="A9" s="65"/>
      <c r="C9" s="65"/>
      <c r="D9" s="65"/>
      <c r="E9" s="66"/>
      <c r="G9" s="65"/>
      <c r="H9" s="66"/>
      <c r="I9" s="23" t="str">
        <f t="shared" si="0"/>
        <v>0</v>
      </c>
      <c r="J9" s="22">
        <f t="shared" si="1"/>
        <v>0</v>
      </c>
      <c r="L9" s="66"/>
      <c r="M9" s="22">
        <f t="shared" si="4"/>
        <v>0</v>
      </c>
      <c r="N9" s="23">
        <f t="shared" si="5"/>
        <v>0</v>
      </c>
      <c r="O9" s="22">
        <f t="shared" si="6"/>
        <v>0</v>
      </c>
      <c r="Q9" s="24" t="str">
        <f t="shared" si="2"/>
        <v>0</v>
      </c>
      <c r="R9" s="69"/>
      <c r="S9" s="33" t="str">
        <f t="shared" si="3"/>
        <v>0</v>
      </c>
    </row>
    <row r="10" spans="1:19" ht="18.75" customHeight="1" x14ac:dyDescent="0.25">
      <c r="A10" s="65"/>
      <c r="C10" s="65"/>
      <c r="D10" s="65"/>
      <c r="E10" s="66"/>
      <c r="G10" s="65"/>
      <c r="H10" s="66"/>
      <c r="I10" s="23" t="str">
        <f t="shared" si="0"/>
        <v>0</v>
      </c>
      <c r="J10" s="22">
        <f t="shared" si="1"/>
        <v>0</v>
      </c>
      <c r="L10" s="66"/>
      <c r="M10" s="22">
        <f t="shared" si="4"/>
        <v>0</v>
      </c>
      <c r="N10" s="23">
        <f t="shared" si="5"/>
        <v>0</v>
      </c>
      <c r="O10" s="22">
        <f t="shared" si="6"/>
        <v>0</v>
      </c>
      <c r="Q10" s="24" t="str">
        <f t="shared" si="2"/>
        <v>0</v>
      </c>
      <c r="R10" s="69"/>
      <c r="S10" s="33" t="str">
        <f t="shared" si="3"/>
        <v>0</v>
      </c>
    </row>
    <row r="11" spans="1:19" ht="18.75" customHeight="1" x14ac:dyDescent="0.25">
      <c r="A11" s="65"/>
      <c r="C11" s="65"/>
      <c r="D11" s="65"/>
      <c r="E11" s="66"/>
      <c r="G11" s="65"/>
      <c r="H11" s="66"/>
      <c r="I11" s="23" t="str">
        <f>IF(H11="","0",G11/D11)</f>
        <v>0</v>
      </c>
      <c r="J11" s="22">
        <f>IF(I11="","",(E11*I11)-H11)</f>
        <v>0</v>
      </c>
      <c r="L11" s="66"/>
      <c r="M11" s="22">
        <f t="shared" si="4"/>
        <v>0</v>
      </c>
      <c r="N11" s="23">
        <f t="shared" si="5"/>
        <v>0</v>
      </c>
      <c r="O11" s="22">
        <f t="shared" ref="O11:O21" si="7">M11-N11</f>
        <v>0</v>
      </c>
      <c r="Q11" s="24" t="str">
        <f t="shared" si="2"/>
        <v>0</v>
      </c>
      <c r="R11" s="69"/>
      <c r="S11" s="33" t="str">
        <f t="shared" si="3"/>
        <v>0</v>
      </c>
    </row>
    <row r="12" spans="1:19" ht="18.75" customHeight="1" x14ac:dyDescent="0.25">
      <c r="A12" s="65"/>
      <c r="C12" s="65"/>
      <c r="D12" s="65"/>
      <c r="E12" s="66"/>
      <c r="G12" s="65"/>
      <c r="H12" s="66"/>
      <c r="I12" s="23" t="str">
        <f t="shared" ref="I12:I21" si="8">IF(H12="","0",G12/D12)</f>
        <v>0</v>
      </c>
      <c r="J12" s="22">
        <f t="shared" ref="J12:J21" si="9">IF(I12="","",(E12*I12)-H12)</f>
        <v>0</v>
      </c>
      <c r="L12" s="66"/>
      <c r="M12" s="22">
        <f t="shared" si="4"/>
        <v>0</v>
      </c>
      <c r="N12" s="23">
        <f t="shared" si="5"/>
        <v>0</v>
      </c>
      <c r="O12" s="22">
        <f t="shared" si="7"/>
        <v>0</v>
      </c>
      <c r="Q12" s="24" t="str">
        <f t="shared" si="2"/>
        <v>0</v>
      </c>
      <c r="R12" s="69"/>
      <c r="S12" s="33" t="str">
        <f t="shared" si="3"/>
        <v>0</v>
      </c>
    </row>
    <row r="13" spans="1:19" ht="18.75" customHeight="1" x14ac:dyDescent="0.25">
      <c r="A13" s="65"/>
      <c r="C13" s="65"/>
      <c r="D13" s="65"/>
      <c r="E13" s="66"/>
      <c r="G13" s="65"/>
      <c r="H13" s="66"/>
      <c r="I13" s="23" t="str">
        <f t="shared" si="8"/>
        <v>0</v>
      </c>
      <c r="J13" s="22">
        <f t="shared" si="9"/>
        <v>0</v>
      </c>
      <c r="L13" s="66"/>
      <c r="M13" s="22">
        <f t="shared" si="4"/>
        <v>0</v>
      </c>
      <c r="N13" s="23">
        <f t="shared" si="5"/>
        <v>0</v>
      </c>
      <c r="O13" s="22">
        <f t="shared" si="7"/>
        <v>0</v>
      </c>
      <c r="Q13" s="24" t="str">
        <f t="shared" si="2"/>
        <v>0</v>
      </c>
      <c r="R13" s="69"/>
      <c r="S13" s="33" t="str">
        <f t="shared" si="3"/>
        <v>0</v>
      </c>
    </row>
    <row r="14" spans="1:19" ht="18.75" customHeight="1" x14ac:dyDescent="0.25">
      <c r="A14" s="65"/>
      <c r="C14" s="65"/>
      <c r="D14" s="65"/>
      <c r="E14" s="66"/>
      <c r="G14" s="65"/>
      <c r="H14" s="66"/>
      <c r="I14" s="23" t="str">
        <f t="shared" si="8"/>
        <v>0</v>
      </c>
      <c r="J14" s="22">
        <f t="shared" si="9"/>
        <v>0</v>
      </c>
      <c r="L14" s="66"/>
      <c r="M14" s="22">
        <f t="shared" si="4"/>
        <v>0</v>
      </c>
      <c r="N14" s="23">
        <f t="shared" si="5"/>
        <v>0</v>
      </c>
      <c r="O14" s="22">
        <f t="shared" si="7"/>
        <v>0</v>
      </c>
      <c r="Q14" s="24" t="str">
        <f>IF(L14="","0",L14/I14*$I$1)</f>
        <v>0</v>
      </c>
      <c r="R14" s="69"/>
      <c r="S14" s="33" t="str">
        <f>IF(R14="","0",ROUNDUP(Q14/R14,0))</f>
        <v>0</v>
      </c>
    </row>
    <row r="15" spans="1:19" ht="18.75" customHeight="1" x14ac:dyDescent="0.25">
      <c r="A15" s="65"/>
      <c r="C15" s="65"/>
      <c r="D15" s="65"/>
      <c r="E15" s="66"/>
      <c r="G15" s="65"/>
      <c r="H15" s="66"/>
      <c r="I15" s="23" t="str">
        <f t="shared" si="8"/>
        <v>0</v>
      </c>
      <c r="J15" s="22">
        <f t="shared" si="9"/>
        <v>0</v>
      </c>
      <c r="L15" s="66"/>
      <c r="M15" s="22">
        <f t="shared" si="4"/>
        <v>0</v>
      </c>
      <c r="N15" s="23">
        <f t="shared" si="5"/>
        <v>0</v>
      </c>
      <c r="O15" s="22">
        <f t="shared" si="7"/>
        <v>0</v>
      </c>
      <c r="Q15" s="24" t="str">
        <f t="shared" ref="Q15:Q21" si="10">IF(L15="","0",L15/I15*$I$1)</f>
        <v>0</v>
      </c>
      <c r="R15" s="69"/>
      <c r="S15" s="33" t="str">
        <f t="shared" ref="S15:S21" si="11">IF(R15="","0",ROUNDUP(Q15/R15,0))</f>
        <v>0</v>
      </c>
    </row>
    <row r="16" spans="1:19" ht="18.75" customHeight="1" x14ac:dyDescent="0.25">
      <c r="A16" s="65"/>
      <c r="C16" s="65"/>
      <c r="D16" s="65"/>
      <c r="E16" s="66"/>
      <c r="G16" s="65"/>
      <c r="H16" s="66"/>
      <c r="I16" s="23" t="str">
        <f t="shared" si="8"/>
        <v>0</v>
      </c>
      <c r="J16" s="22">
        <f t="shared" si="9"/>
        <v>0</v>
      </c>
      <c r="L16" s="66"/>
      <c r="M16" s="22">
        <f t="shared" si="4"/>
        <v>0</v>
      </c>
      <c r="N16" s="23">
        <f t="shared" si="5"/>
        <v>0</v>
      </c>
      <c r="O16" s="22">
        <f t="shared" si="7"/>
        <v>0</v>
      </c>
      <c r="Q16" s="24" t="str">
        <f t="shared" si="10"/>
        <v>0</v>
      </c>
      <c r="R16" s="69"/>
      <c r="S16" s="33" t="str">
        <f t="shared" si="11"/>
        <v>0</v>
      </c>
    </row>
    <row r="17" spans="1:19" ht="18.75" customHeight="1" x14ac:dyDescent="0.25">
      <c r="A17" s="65"/>
      <c r="C17" s="65"/>
      <c r="D17" s="65"/>
      <c r="E17" s="66"/>
      <c r="G17" s="65"/>
      <c r="H17" s="66"/>
      <c r="I17" s="23" t="str">
        <f t="shared" si="8"/>
        <v>0</v>
      </c>
      <c r="J17" s="22">
        <f t="shared" si="9"/>
        <v>0</v>
      </c>
      <c r="L17" s="66"/>
      <c r="M17" s="22">
        <f t="shared" si="4"/>
        <v>0</v>
      </c>
      <c r="N17" s="23">
        <f t="shared" si="5"/>
        <v>0</v>
      </c>
      <c r="O17" s="22">
        <f t="shared" si="7"/>
        <v>0</v>
      </c>
      <c r="Q17" s="24" t="str">
        <f t="shared" si="10"/>
        <v>0</v>
      </c>
      <c r="R17" s="69"/>
      <c r="S17" s="33" t="str">
        <f t="shared" si="11"/>
        <v>0</v>
      </c>
    </row>
    <row r="18" spans="1:19" ht="18.75" customHeight="1" x14ac:dyDescent="0.25">
      <c r="A18" s="65"/>
      <c r="C18" s="65"/>
      <c r="D18" s="65"/>
      <c r="E18" s="66"/>
      <c r="G18" s="65"/>
      <c r="H18" s="66"/>
      <c r="I18" s="23" t="str">
        <f t="shared" si="8"/>
        <v>0</v>
      </c>
      <c r="J18" s="22">
        <f t="shared" si="9"/>
        <v>0</v>
      </c>
      <c r="L18" s="66"/>
      <c r="M18" s="22">
        <f t="shared" si="4"/>
        <v>0</v>
      </c>
      <c r="N18" s="23">
        <f t="shared" si="5"/>
        <v>0</v>
      </c>
      <c r="O18" s="22">
        <f t="shared" si="7"/>
        <v>0</v>
      </c>
      <c r="Q18" s="24" t="str">
        <f t="shared" si="10"/>
        <v>0</v>
      </c>
      <c r="R18" s="69"/>
      <c r="S18" s="33" t="str">
        <f t="shared" si="11"/>
        <v>0</v>
      </c>
    </row>
    <row r="19" spans="1:19" ht="18.75" customHeight="1" x14ac:dyDescent="0.25">
      <c r="A19" s="65"/>
      <c r="C19" s="65"/>
      <c r="D19" s="65"/>
      <c r="E19" s="66"/>
      <c r="G19" s="65"/>
      <c r="H19" s="66"/>
      <c r="I19" s="23" t="str">
        <f t="shared" si="8"/>
        <v>0</v>
      </c>
      <c r="J19" s="22">
        <f t="shared" si="9"/>
        <v>0</v>
      </c>
      <c r="L19" s="66"/>
      <c r="M19" s="22">
        <f t="shared" si="4"/>
        <v>0</v>
      </c>
      <c r="N19" s="23">
        <f t="shared" si="5"/>
        <v>0</v>
      </c>
      <c r="O19" s="22">
        <f t="shared" si="7"/>
        <v>0</v>
      </c>
      <c r="Q19" s="24" t="str">
        <f t="shared" si="10"/>
        <v>0</v>
      </c>
      <c r="R19" s="69"/>
      <c r="S19" s="33" t="str">
        <f t="shared" si="11"/>
        <v>0</v>
      </c>
    </row>
    <row r="20" spans="1:19" ht="18.75" customHeight="1" x14ac:dyDescent="0.25">
      <c r="A20" s="65"/>
      <c r="C20" s="65"/>
      <c r="D20" s="65"/>
      <c r="E20" s="66"/>
      <c r="G20" s="65"/>
      <c r="H20" s="66"/>
      <c r="I20" s="23" t="str">
        <f t="shared" si="8"/>
        <v>0</v>
      </c>
      <c r="J20" s="22">
        <f t="shared" si="9"/>
        <v>0</v>
      </c>
      <c r="L20" s="66"/>
      <c r="M20" s="22">
        <f t="shared" si="4"/>
        <v>0</v>
      </c>
      <c r="N20" s="23">
        <f t="shared" si="5"/>
        <v>0</v>
      </c>
      <c r="O20" s="22">
        <f t="shared" si="7"/>
        <v>0</v>
      </c>
      <c r="Q20" s="24" t="str">
        <f t="shared" si="10"/>
        <v>0</v>
      </c>
      <c r="R20" s="69"/>
      <c r="S20" s="33" t="str">
        <f t="shared" si="11"/>
        <v>0</v>
      </c>
    </row>
    <row r="21" spans="1:19" ht="18.75" customHeight="1" x14ac:dyDescent="0.25">
      <c r="A21" s="67"/>
      <c r="C21" s="67"/>
      <c r="D21" s="67"/>
      <c r="E21" s="68"/>
      <c r="G21" s="67"/>
      <c r="H21" s="68"/>
      <c r="I21" s="41" t="str">
        <f t="shared" si="8"/>
        <v>0</v>
      </c>
      <c r="J21" s="42">
        <f t="shared" si="9"/>
        <v>0</v>
      </c>
      <c r="L21" s="68"/>
      <c r="M21" s="42">
        <f t="shared" si="4"/>
        <v>0</v>
      </c>
      <c r="N21" s="41">
        <f t="shared" si="5"/>
        <v>0</v>
      </c>
      <c r="O21" s="42">
        <f t="shared" si="7"/>
        <v>0</v>
      </c>
      <c r="Q21" s="24" t="str">
        <f t="shared" si="10"/>
        <v>0</v>
      </c>
      <c r="R21" s="69"/>
      <c r="S21" s="33" t="str">
        <f t="shared" si="11"/>
        <v>0</v>
      </c>
    </row>
    <row r="22" spans="1:19" ht="18.75" customHeight="1" x14ac:dyDescent="0.25">
      <c r="A22" s="102" t="str">
        <f>"Sie haben "&amp;IF(A6="","",COUNTA(A6:A21)&amp;" Position(en) in der Pauschale")</f>
        <v xml:space="preserve">Sie haben </v>
      </c>
      <c r="B22" s="103"/>
      <c r="C22" s="103"/>
      <c r="D22" s="103"/>
      <c r="E22" s="104"/>
      <c r="F22" s="19"/>
      <c r="G22" s="43"/>
      <c r="H22" s="44"/>
      <c r="I22" s="44"/>
      <c r="J22" s="45" t="s">
        <v>31</v>
      </c>
      <c r="K22" s="46"/>
      <c r="L22" s="44"/>
      <c r="M22" s="47">
        <f>SUM(M6:M21)</f>
        <v>0</v>
      </c>
      <c r="N22" s="47">
        <f t="shared" ref="N22:O22" si="12">SUM(N6:N21)</f>
        <v>0</v>
      </c>
      <c r="O22" s="48">
        <f t="shared" si="12"/>
        <v>0</v>
      </c>
      <c r="Q22" s="21"/>
      <c r="R22" s="26"/>
      <c r="S22" s="25" t="s">
        <v>43</v>
      </c>
    </row>
    <row r="23" spans="1:19" x14ac:dyDescent="0.25">
      <c r="S23" s="27" t="s">
        <v>55</v>
      </c>
    </row>
    <row r="24" spans="1:19" x14ac:dyDescent="0.25">
      <c r="A24" s="112" t="s">
        <v>56</v>
      </c>
      <c r="B24" s="113"/>
      <c r="C24" s="113"/>
      <c r="D24" s="113"/>
      <c r="E24" s="113"/>
      <c r="F24" s="113"/>
      <c r="G24" s="113"/>
      <c r="H24" s="114"/>
      <c r="I24" s="111">
        <f>M22/I1</f>
        <v>0</v>
      </c>
      <c r="J24" s="111"/>
      <c r="L24" s="96" t="s">
        <v>54</v>
      </c>
      <c r="M24" s="96"/>
      <c r="N24" s="96"/>
      <c r="O24" s="96"/>
      <c r="Q24" s="97" t="s">
        <v>67</v>
      </c>
      <c r="R24" s="97"/>
      <c r="S24" s="97"/>
    </row>
    <row r="25" spans="1:19" x14ac:dyDescent="0.25">
      <c r="A25" s="115"/>
      <c r="B25" s="116"/>
      <c r="C25" s="116"/>
      <c r="D25" s="116"/>
      <c r="E25" s="116"/>
      <c r="F25" s="116"/>
      <c r="G25" s="116"/>
      <c r="H25" s="117"/>
      <c r="I25" s="111"/>
      <c r="J25" s="111"/>
      <c r="L25" s="96"/>
      <c r="M25" s="96"/>
      <c r="N25" s="96"/>
      <c r="O25" s="96"/>
      <c r="Q25" s="97"/>
      <c r="R25" s="97"/>
      <c r="S25" s="97"/>
    </row>
    <row r="26" spans="1:19" ht="7.5" customHeight="1" x14ac:dyDescent="0.25">
      <c r="L26" s="96"/>
      <c r="M26" s="96"/>
      <c r="N26" s="96"/>
      <c r="O26" s="96"/>
    </row>
    <row r="27" spans="1:19" x14ac:dyDescent="0.25">
      <c r="A27" s="90" t="s">
        <v>48</v>
      </c>
      <c r="B27" s="91"/>
      <c r="C27" s="91"/>
      <c r="D27" s="91"/>
      <c r="E27" s="91"/>
      <c r="F27" s="91"/>
      <c r="G27" s="91"/>
      <c r="H27" s="91"/>
      <c r="I27" s="91"/>
      <c r="J27" s="92"/>
      <c r="L27" s="96"/>
      <c r="M27" s="96"/>
      <c r="N27" s="96"/>
      <c r="O27" s="96"/>
      <c r="Q27" s="98" t="e">
        <f>N22/M22</f>
        <v>#DIV/0!</v>
      </c>
      <c r="R27" s="98"/>
      <c r="S27" s="98"/>
    </row>
    <row r="28" spans="1:19" ht="19.5" customHeight="1" x14ac:dyDescent="0.25">
      <c r="A28" s="93"/>
      <c r="B28" s="94"/>
      <c r="C28" s="94"/>
      <c r="D28" s="94"/>
      <c r="E28" s="94"/>
      <c r="F28" s="94"/>
      <c r="G28" s="94"/>
      <c r="H28" s="94"/>
      <c r="I28" s="94"/>
      <c r="J28" s="95"/>
      <c r="L28" s="96"/>
      <c r="M28" s="96"/>
      <c r="N28" s="96"/>
      <c r="O28" s="96"/>
      <c r="Q28" s="98"/>
      <c r="R28" s="98"/>
      <c r="S28" s="98"/>
    </row>
    <row r="29" spans="1:19" x14ac:dyDescent="0.25">
      <c r="A29" s="28" t="s">
        <v>49</v>
      </c>
      <c r="B29" s="3"/>
      <c r="C29" s="3"/>
      <c r="D29" s="3"/>
      <c r="E29" s="3"/>
      <c r="F29" s="3"/>
      <c r="G29" s="3"/>
      <c r="H29" s="3"/>
      <c r="I29" s="3"/>
      <c r="J29" s="29"/>
      <c r="L29" s="96"/>
      <c r="M29" s="96"/>
      <c r="N29" s="96"/>
      <c r="O29" s="96"/>
      <c r="Q29" s="98"/>
      <c r="R29" s="98"/>
      <c r="S29" s="98"/>
    </row>
    <row r="30" spans="1:19" x14ac:dyDescent="0.25">
      <c r="A30" s="28" t="s">
        <v>50</v>
      </c>
      <c r="B30" s="3"/>
      <c r="C30" s="3"/>
      <c r="D30" s="3"/>
      <c r="E30" s="3"/>
      <c r="F30" s="3"/>
      <c r="G30" s="3"/>
      <c r="H30" s="3"/>
      <c r="I30" s="3"/>
      <c r="J30" s="29"/>
      <c r="L30" s="96"/>
      <c r="M30" s="96"/>
      <c r="N30" s="96"/>
      <c r="O30" s="96"/>
      <c r="Q30" s="98"/>
      <c r="R30" s="98"/>
      <c r="S30" s="98"/>
    </row>
    <row r="31" spans="1:19" x14ac:dyDescent="0.25">
      <c r="A31" s="28" t="s">
        <v>52</v>
      </c>
      <c r="B31" s="3"/>
      <c r="C31" s="3"/>
      <c r="D31" s="3"/>
      <c r="E31" s="3"/>
      <c r="F31" s="3"/>
      <c r="G31" s="3"/>
      <c r="H31" s="3"/>
      <c r="I31" s="3"/>
      <c r="J31" s="29"/>
      <c r="L31" s="96"/>
      <c r="M31" s="96"/>
      <c r="N31" s="96"/>
      <c r="O31" s="96"/>
      <c r="Q31" s="98"/>
      <c r="R31" s="98"/>
      <c r="S31" s="98"/>
    </row>
    <row r="32" spans="1:19" x14ac:dyDescent="0.25">
      <c r="A32" s="28" t="s">
        <v>51</v>
      </c>
      <c r="B32" s="3"/>
      <c r="C32" s="3"/>
      <c r="D32" s="3"/>
      <c r="E32" s="3"/>
      <c r="F32" s="3"/>
      <c r="G32" s="3"/>
      <c r="H32" s="3"/>
      <c r="I32" s="3"/>
      <c r="J32" s="29"/>
      <c r="L32" s="96"/>
      <c r="M32" s="96"/>
      <c r="N32" s="96"/>
      <c r="O32" s="96"/>
      <c r="Q32" s="98"/>
      <c r="R32" s="98"/>
      <c r="S32" s="98"/>
    </row>
    <row r="33" spans="1:19" x14ac:dyDescent="0.25">
      <c r="A33" s="28" t="s">
        <v>53</v>
      </c>
      <c r="B33" s="3"/>
      <c r="C33" s="3"/>
      <c r="D33" s="3"/>
      <c r="E33" s="3"/>
      <c r="F33" s="3"/>
      <c r="G33" s="3"/>
      <c r="H33" s="3"/>
      <c r="I33" s="3"/>
      <c r="J33" s="29"/>
      <c r="L33" s="96"/>
      <c r="M33" s="96"/>
      <c r="N33" s="96"/>
      <c r="O33" s="96"/>
      <c r="Q33" s="98"/>
      <c r="R33" s="98"/>
      <c r="S33" s="98"/>
    </row>
    <row r="34" spans="1:19" x14ac:dyDescent="0.25">
      <c r="A34" s="30" t="s">
        <v>57</v>
      </c>
      <c r="B34" s="31"/>
      <c r="C34" s="31"/>
      <c r="D34" s="31"/>
      <c r="E34" s="31"/>
      <c r="F34" s="31"/>
      <c r="G34" s="31"/>
      <c r="H34" s="31"/>
      <c r="I34" s="31"/>
      <c r="J34" s="32"/>
      <c r="L34" s="96"/>
      <c r="M34" s="96"/>
      <c r="N34" s="96"/>
      <c r="O34" s="96"/>
      <c r="Q34" s="98"/>
      <c r="R34" s="98"/>
      <c r="S34" s="98"/>
    </row>
  </sheetData>
  <sheetProtection sheet="1" objects="1" scenarios="1" selectLockedCells="1"/>
  <mergeCells count="11">
    <mergeCell ref="A27:J28"/>
    <mergeCell ref="L24:O34"/>
    <mergeCell ref="Q24:S25"/>
    <mergeCell ref="Q27:S34"/>
    <mergeCell ref="L1:O2"/>
    <mergeCell ref="G1:H2"/>
    <mergeCell ref="I1:J2"/>
    <mergeCell ref="A22:E22"/>
    <mergeCell ref="Q1:S2"/>
    <mergeCell ref="I24:J25"/>
    <mergeCell ref="A24:H25"/>
  </mergeCells>
  <printOptions horizontalCentered="1"/>
  <pageMargins left="0.31496062992125984" right="0.31496062992125984" top="0.78740157480314965" bottom="0.78740157480314965"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120" zoomScaleNormal="120" workbookViewId="0">
      <selection activeCell="K13" sqref="K13"/>
    </sheetView>
  </sheetViews>
  <sheetFormatPr baseColWidth="10" defaultRowHeight="15" x14ac:dyDescent="0.25"/>
  <cols>
    <col min="1" max="1" width="25.7109375" style="51" customWidth="1"/>
    <col min="2" max="2" width="1.140625" style="51" customWidth="1"/>
    <col min="3" max="5" width="13.7109375" style="51" customWidth="1"/>
    <col min="6" max="6" width="1.140625" style="51" customWidth="1"/>
    <col min="7" max="8" width="16.28515625" style="51" customWidth="1"/>
    <col min="9" max="10" width="10" style="51" customWidth="1"/>
    <col min="11" max="16384" width="11.42578125" style="51"/>
  </cols>
  <sheetData>
    <row r="1" spans="1:10" ht="18.75" x14ac:dyDescent="0.25">
      <c r="A1" s="50" t="s">
        <v>58</v>
      </c>
      <c r="B1" s="50"/>
      <c r="J1" s="52" t="s">
        <v>65</v>
      </c>
    </row>
    <row r="2" spans="1:10" ht="5.25" customHeight="1" x14ac:dyDescent="0.25">
      <c r="B2" s="53"/>
      <c r="F2" s="54"/>
    </row>
    <row r="3" spans="1:10" ht="29.25" customHeight="1" x14ac:dyDescent="0.25">
      <c r="A3" s="120" t="s">
        <v>4</v>
      </c>
      <c r="B3" s="55"/>
      <c r="C3" s="118" t="s">
        <v>59</v>
      </c>
      <c r="D3" s="118" t="s">
        <v>62</v>
      </c>
      <c r="E3" s="118" t="s">
        <v>64</v>
      </c>
      <c r="F3" s="56"/>
      <c r="G3" s="136" t="s">
        <v>69</v>
      </c>
      <c r="H3" s="137"/>
      <c r="I3" s="137"/>
      <c r="J3" s="138"/>
    </row>
    <row r="4" spans="1:10" ht="29.25" customHeight="1" x14ac:dyDescent="0.25">
      <c r="A4" s="121"/>
      <c r="B4" s="55"/>
      <c r="C4" s="119"/>
      <c r="D4" s="119"/>
      <c r="E4" s="119"/>
      <c r="F4" s="56"/>
      <c r="G4" s="139"/>
      <c r="H4" s="140"/>
      <c r="I4" s="140"/>
      <c r="J4" s="141"/>
    </row>
    <row r="5" spans="1:10" ht="18.75" customHeight="1" x14ac:dyDescent="0.25">
      <c r="A5" s="144" t="s">
        <v>14</v>
      </c>
      <c r="B5" s="53"/>
      <c r="C5" s="144">
        <v>25</v>
      </c>
      <c r="D5" s="145">
        <v>0.48</v>
      </c>
      <c r="E5" s="57">
        <f>D5*C5</f>
        <v>12</v>
      </c>
      <c r="F5" s="58"/>
      <c r="G5" s="134" t="s">
        <v>34</v>
      </c>
      <c r="H5" s="134"/>
      <c r="I5" s="146">
        <v>100</v>
      </c>
      <c r="J5" s="146"/>
    </row>
    <row r="6" spans="1:10" ht="18.75" customHeight="1" x14ac:dyDescent="0.25">
      <c r="A6" s="144" t="s">
        <v>16</v>
      </c>
      <c r="C6" s="144">
        <v>20</v>
      </c>
      <c r="D6" s="145">
        <v>0.99</v>
      </c>
      <c r="E6" s="57">
        <f t="shared" ref="E6:E20" si="0">D6*C6</f>
        <v>19.8</v>
      </c>
      <c r="F6" s="59"/>
      <c r="G6" s="134"/>
      <c r="H6" s="134"/>
      <c r="I6" s="146"/>
      <c r="J6" s="146"/>
    </row>
    <row r="7" spans="1:10" ht="18.75" customHeight="1" x14ac:dyDescent="0.25">
      <c r="A7" s="144" t="s">
        <v>36</v>
      </c>
      <c r="C7" s="144">
        <v>10</v>
      </c>
      <c r="D7" s="145">
        <v>1.2</v>
      </c>
      <c r="E7" s="57">
        <f t="shared" si="0"/>
        <v>12</v>
      </c>
      <c r="F7" s="59"/>
      <c r="G7" s="134" t="s">
        <v>63</v>
      </c>
      <c r="H7" s="134"/>
      <c r="I7" s="147">
        <v>30</v>
      </c>
      <c r="J7" s="147"/>
    </row>
    <row r="8" spans="1:10" ht="18.75" customHeight="1" x14ac:dyDescent="0.25">
      <c r="A8" s="144" t="s">
        <v>37</v>
      </c>
      <c r="C8" s="144">
        <v>10</v>
      </c>
      <c r="D8" s="145">
        <v>1.5</v>
      </c>
      <c r="E8" s="57">
        <f t="shared" si="0"/>
        <v>15</v>
      </c>
      <c r="F8" s="59"/>
      <c r="G8" s="134"/>
      <c r="H8" s="134"/>
      <c r="I8" s="147"/>
      <c r="J8" s="147"/>
    </row>
    <row r="9" spans="1:10" ht="18.75" customHeight="1" x14ac:dyDescent="0.25">
      <c r="A9" s="144" t="s">
        <v>30</v>
      </c>
      <c r="C9" s="144">
        <v>12</v>
      </c>
      <c r="D9" s="145">
        <v>3.99</v>
      </c>
      <c r="E9" s="57">
        <f t="shared" si="0"/>
        <v>47.88</v>
      </c>
      <c r="F9" s="59"/>
      <c r="G9" s="134" t="s">
        <v>66</v>
      </c>
      <c r="H9" s="134"/>
      <c r="I9" s="135">
        <f>I7*I5</f>
        <v>3000</v>
      </c>
      <c r="J9" s="135"/>
    </row>
    <row r="10" spans="1:10" ht="18.75" customHeight="1" x14ac:dyDescent="0.25">
      <c r="A10" s="144" t="s">
        <v>35</v>
      </c>
      <c r="C10" s="144">
        <v>12</v>
      </c>
      <c r="D10" s="145">
        <v>4.0199999999999996</v>
      </c>
      <c r="E10" s="57">
        <f t="shared" si="0"/>
        <v>48.239999999999995</v>
      </c>
      <c r="F10" s="59"/>
      <c r="G10" s="134"/>
      <c r="H10" s="134"/>
      <c r="I10" s="135"/>
      <c r="J10" s="135"/>
    </row>
    <row r="11" spans="1:10" ht="18.75" customHeight="1" x14ac:dyDescent="0.25">
      <c r="A11" s="144" t="s">
        <v>38</v>
      </c>
      <c r="C11" s="144">
        <v>20</v>
      </c>
      <c r="D11" s="145">
        <v>3.99</v>
      </c>
      <c r="E11" s="57">
        <f t="shared" si="0"/>
        <v>79.800000000000011</v>
      </c>
      <c r="F11" s="59"/>
      <c r="G11" s="134" t="s">
        <v>70</v>
      </c>
      <c r="H11" s="134"/>
      <c r="I11" s="135">
        <f>E21</f>
        <v>594.72</v>
      </c>
      <c r="J11" s="135"/>
    </row>
    <row r="12" spans="1:10" ht="18.75" customHeight="1" x14ac:dyDescent="0.25">
      <c r="A12" s="144" t="s">
        <v>42</v>
      </c>
      <c r="C12" s="144">
        <v>3</v>
      </c>
      <c r="D12" s="145">
        <v>120</v>
      </c>
      <c r="E12" s="57">
        <f t="shared" si="0"/>
        <v>360</v>
      </c>
      <c r="F12" s="59"/>
      <c r="G12" s="134"/>
      <c r="H12" s="134"/>
      <c r="I12" s="135"/>
      <c r="J12" s="135"/>
    </row>
    <row r="13" spans="1:10" ht="18.75" customHeight="1" x14ac:dyDescent="0.25">
      <c r="A13" s="144"/>
      <c r="C13" s="144"/>
      <c r="D13" s="145"/>
      <c r="E13" s="57">
        <f t="shared" si="0"/>
        <v>0</v>
      </c>
      <c r="F13" s="59"/>
      <c r="G13" s="134" t="s">
        <v>71</v>
      </c>
      <c r="H13" s="134"/>
      <c r="I13" s="135">
        <f>I9-I11</f>
        <v>2405.2799999999997</v>
      </c>
      <c r="J13" s="135"/>
    </row>
    <row r="14" spans="1:10" ht="18.75" customHeight="1" x14ac:dyDescent="0.25">
      <c r="A14" s="144"/>
      <c r="C14" s="144"/>
      <c r="D14" s="145"/>
      <c r="E14" s="57">
        <f t="shared" si="0"/>
        <v>0</v>
      </c>
      <c r="F14" s="59"/>
      <c r="G14" s="134"/>
      <c r="H14" s="134"/>
      <c r="I14" s="135"/>
      <c r="J14" s="135"/>
    </row>
    <row r="15" spans="1:10" ht="18.75" customHeight="1" x14ac:dyDescent="0.25">
      <c r="A15" s="144"/>
      <c r="C15" s="144"/>
      <c r="D15" s="145"/>
      <c r="E15" s="57">
        <f t="shared" si="0"/>
        <v>0</v>
      </c>
      <c r="F15" s="59"/>
      <c r="H15" s="64"/>
      <c r="I15" s="64"/>
    </row>
    <row r="16" spans="1:10" ht="18.75" customHeight="1" x14ac:dyDescent="0.25">
      <c r="A16" s="144"/>
      <c r="C16" s="144"/>
      <c r="D16" s="145"/>
      <c r="E16" s="57">
        <f t="shared" si="0"/>
        <v>0</v>
      </c>
      <c r="F16" s="59"/>
      <c r="G16" s="131" t="s">
        <v>68</v>
      </c>
      <c r="H16" s="132"/>
      <c r="I16" s="132"/>
      <c r="J16" s="133"/>
    </row>
    <row r="17" spans="1:10" ht="18.75" customHeight="1" x14ac:dyDescent="0.25">
      <c r="A17" s="144"/>
      <c r="C17" s="144"/>
      <c r="D17" s="145"/>
      <c r="E17" s="57">
        <f t="shared" si="0"/>
        <v>0</v>
      </c>
      <c r="F17" s="59"/>
      <c r="G17" s="122">
        <f>I11/I9</f>
        <v>0.19824</v>
      </c>
      <c r="H17" s="123"/>
      <c r="I17" s="123"/>
      <c r="J17" s="124"/>
    </row>
    <row r="18" spans="1:10" ht="18.75" customHeight="1" x14ac:dyDescent="0.25">
      <c r="A18" s="144"/>
      <c r="C18" s="144"/>
      <c r="D18" s="145"/>
      <c r="E18" s="57">
        <f t="shared" si="0"/>
        <v>0</v>
      </c>
      <c r="F18" s="59"/>
      <c r="G18" s="125"/>
      <c r="H18" s="126"/>
      <c r="I18" s="126"/>
      <c r="J18" s="127"/>
    </row>
    <row r="19" spans="1:10" ht="18.75" customHeight="1" x14ac:dyDescent="0.25">
      <c r="A19" s="144"/>
      <c r="C19" s="144"/>
      <c r="D19" s="145"/>
      <c r="E19" s="57">
        <f t="shared" si="0"/>
        <v>0</v>
      </c>
      <c r="F19" s="59"/>
      <c r="G19" s="125"/>
      <c r="H19" s="126"/>
      <c r="I19" s="126"/>
      <c r="J19" s="127"/>
    </row>
    <row r="20" spans="1:10" ht="18.75" customHeight="1" x14ac:dyDescent="0.25">
      <c r="A20" s="144"/>
      <c r="C20" s="144"/>
      <c r="D20" s="145"/>
      <c r="E20" s="57">
        <f t="shared" si="0"/>
        <v>0</v>
      </c>
      <c r="F20" s="59"/>
      <c r="G20" s="125"/>
      <c r="H20" s="126"/>
      <c r="I20" s="126"/>
      <c r="J20" s="127"/>
    </row>
    <row r="21" spans="1:10" ht="18.75" customHeight="1" x14ac:dyDescent="0.25">
      <c r="A21" s="60" t="s">
        <v>31</v>
      </c>
      <c r="B21" s="60"/>
      <c r="C21" s="60"/>
      <c r="D21" s="60"/>
      <c r="E21" s="61">
        <f>SUM(E5:E20)</f>
        <v>594.72</v>
      </c>
      <c r="F21" s="62"/>
      <c r="G21" s="128"/>
      <c r="H21" s="129"/>
      <c r="I21" s="129"/>
      <c r="J21" s="130"/>
    </row>
    <row r="23" spans="1:10" ht="15" customHeight="1" x14ac:dyDescent="0.25">
      <c r="A23" s="63"/>
      <c r="B23" s="63"/>
      <c r="C23" s="63"/>
      <c r="D23" s="63"/>
      <c r="E23" s="63"/>
      <c r="F23" s="63"/>
    </row>
    <row r="24" spans="1:10" ht="15" customHeight="1" x14ac:dyDescent="0.25">
      <c r="A24" s="63"/>
      <c r="B24" s="63"/>
      <c r="C24" s="63"/>
      <c r="D24" s="63"/>
      <c r="E24" s="63"/>
      <c r="F24" s="63"/>
    </row>
    <row r="25" spans="1:10" ht="7.5" customHeight="1" x14ac:dyDescent="0.25"/>
  </sheetData>
  <sheetProtection sheet="1" objects="1" scenarios="1"/>
  <mergeCells count="17">
    <mergeCell ref="G13:H14"/>
    <mergeCell ref="I13:J14"/>
    <mergeCell ref="G16:J16"/>
    <mergeCell ref="G17:J21"/>
    <mergeCell ref="G7:H8"/>
    <mergeCell ref="I7:J8"/>
    <mergeCell ref="G9:H10"/>
    <mergeCell ref="I9:J10"/>
    <mergeCell ref="G11:H12"/>
    <mergeCell ref="I11:J12"/>
    <mergeCell ref="A3:A4"/>
    <mergeCell ref="C3:C4"/>
    <mergeCell ref="D3:D4"/>
    <mergeCell ref="E3:E4"/>
    <mergeCell ref="G3:J4"/>
    <mergeCell ref="G5:H6"/>
    <mergeCell ref="I5:J6"/>
  </mergeCells>
  <printOptions horizontalCentered="1"/>
  <pageMargins left="0.31496062992125984" right="0.31496062992125984"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120" zoomScaleNormal="120" workbookViewId="0">
      <selection activeCell="A5" sqref="A5"/>
    </sheetView>
  </sheetViews>
  <sheetFormatPr baseColWidth="10" defaultRowHeight="15" x14ac:dyDescent="0.25"/>
  <cols>
    <col min="1" max="1" width="25.7109375" style="51" customWidth="1"/>
    <col min="2" max="2" width="1.140625" style="51" customWidth="1"/>
    <col min="3" max="5" width="13.7109375" style="51" customWidth="1"/>
    <col min="6" max="6" width="1.140625" style="51" customWidth="1"/>
    <col min="7" max="8" width="16.28515625" style="51" customWidth="1"/>
    <col min="9" max="10" width="10" style="51" customWidth="1"/>
    <col min="11" max="16384" width="11.42578125" style="51"/>
  </cols>
  <sheetData>
    <row r="1" spans="1:10" ht="18.75" x14ac:dyDescent="0.25">
      <c r="A1" s="50" t="s">
        <v>58</v>
      </c>
      <c r="B1" s="50"/>
      <c r="J1" s="52" t="s">
        <v>65</v>
      </c>
    </row>
    <row r="2" spans="1:10" ht="5.25" customHeight="1" x14ac:dyDescent="0.25">
      <c r="B2" s="53"/>
      <c r="F2" s="54"/>
    </row>
    <row r="3" spans="1:10" ht="29.25" customHeight="1" x14ac:dyDescent="0.25">
      <c r="A3" s="120" t="s">
        <v>4</v>
      </c>
      <c r="B3" s="55"/>
      <c r="C3" s="118" t="s">
        <v>59</v>
      </c>
      <c r="D3" s="118" t="s">
        <v>62</v>
      </c>
      <c r="E3" s="118" t="s">
        <v>64</v>
      </c>
      <c r="F3" s="56"/>
      <c r="G3" s="136" t="s">
        <v>69</v>
      </c>
      <c r="H3" s="137"/>
      <c r="I3" s="137"/>
      <c r="J3" s="138"/>
    </row>
    <row r="4" spans="1:10" ht="29.25" customHeight="1" x14ac:dyDescent="0.25">
      <c r="A4" s="121"/>
      <c r="B4" s="55"/>
      <c r="C4" s="119"/>
      <c r="D4" s="119"/>
      <c r="E4" s="119"/>
      <c r="F4" s="56"/>
      <c r="G4" s="139"/>
      <c r="H4" s="140"/>
      <c r="I4" s="140"/>
      <c r="J4" s="141"/>
    </row>
    <row r="5" spans="1:10" ht="18.75" customHeight="1" x14ac:dyDescent="0.25">
      <c r="A5" s="65"/>
      <c r="B5" s="53"/>
      <c r="C5" s="65"/>
      <c r="D5" s="66"/>
      <c r="E5" s="57">
        <f>D5*C5</f>
        <v>0</v>
      </c>
      <c r="F5" s="58"/>
      <c r="G5" s="134" t="s">
        <v>34</v>
      </c>
      <c r="H5" s="134"/>
      <c r="I5" s="143"/>
      <c r="J5" s="143"/>
    </row>
    <row r="6" spans="1:10" ht="18.75" customHeight="1" x14ac:dyDescent="0.25">
      <c r="A6" s="65"/>
      <c r="C6" s="65"/>
      <c r="D6" s="66"/>
      <c r="E6" s="57">
        <f t="shared" ref="E6:E20" si="0">D6*C6</f>
        <v>0</v>
      </c>
      <c r="F6" s="59"/>
      <c r="G6" s="134"/>
      <c r="H6" s="134"/>
      <c r="I6" s="143"/>
      <c r="J6" s="143"/>
    </row>
    <row r="7" spans="1:10" ht="18.75" customHeight="1" x14ac:dyDescent="0.25">
      <c r="A7" s="65"/>
      <c r="C7" s="65"/>
      <c r="D7" s="66"/>
      <c r="E7" s="57">
        <f t="shared" si="0"/>
        <v>0</v>
      </c>
      <c r="F7" s="59"/>
      <c r="G7" s="134" t="s">
        <v>63</v>
      </c>
      <c r="H7" s="134"/>
      <c r="I7" s="142"/>
      <c r="J7" s="142"/>
    </row>
    <row r="8" spans="1:10" ht="18.75" customHeight="1" x14ac:dyDescent="0.25">
      <c r="A8" s="65"/>
      <c r="C8" s="65"/>
      <c r="D8" s="66"/>
      <c r="E8" s="57">
        <f t="shared" si="0"/>
        <v>0</v>
      </c>
      <c r="F8" s="59"/>
      <c r="G8" s="134"/>
      <c r="H8" s="134"/>
      <c r="I8" s="142"/>
      <c r="J8" s="142"/>
    </row>
    <row r="9" spans="1:10" ht="18.75" customHeight="1" x14ac:dyDescent="0.25">
      <c r="A9" s="65"/>
      <c r="C9" s="65"/>
      <c r="D9" s="66"/>
      <c r="E9" s="57">
        <f t="shared" si="0"/>
        <v>0</v>
      </c>
      <c r="F9" s="59"/>
      <c r="G9" s="134" t="s">
        <v>66</v>
      </c>
      <c r="H9" s="134"/>
      <c r="I9" s="135">
        <f>I7*I5</f>
        <v>0</v>
      </c>
      <c r="J9" s="135"/>
    </row>
    <row r="10" spans="1:10" ht="18.75" customHeight="1" x14ac:dyDescent="0.25">
      <c r="A10" s="65"/>
      <c r="C10" s="65"/>
      <c r="D10" s="66"/>
      <c r="E10" s="57">
        <f t="shared" si="0"/>
        <v>0</v>
      </c>
      <c r="F10" s="59"/>
      <c r="G10" s="134"/>
      <c r="H10" s="134"/>
      <c r="I10" s="135"/>
      <c r="J10" s="135"/>
    </row>
    <row r="11" spans="1:10" ht="18.75" customHeight="1" x14ac:dyDescent="0.25">
      <c r="A11" s="65"/>
      <c r="C11" s="65"/>
      <c r="D11" s="66"/>
      <c r="E11" s="57">
        <f t="shared" si="0"/>
        <v>0</v>
      </c>
      <c r="F11" s="59"/>
      <c r="G11" s="134" t="s">
        <v>70</v>
      </c>
      <c r="H11" s="134"/>
      <c r="I11" s="135">
        <f>E21</f>
        <v>0</v>
      </c>
      <c r="J11" s="135"/>
    </row>
    <row r="12" spans="1:10" ht="18.75" customHeight="1" x14ac:dyDescent="0.25">
      <c r="A12" s="65"/>
      <c r="C12" s="65"/>
      <c r="D12" s="66"/>
      <c r="E12" s="57">
        <f t="shared" si="0"/>
        <v>0</v>
      </c>
      <c r="F12" s="59"/>
      <c r="G12" s="134"/>
      <c r="H12" s="134"/>
      <c r="I12" s="135"/>
      <c r="J12" s="135"/>
    </row>
    <row r="13" spans="1:10" ht="18.75" customHeight="1" x14ac:dyDescent="0.25">
      <c r="A13" s="65"/>
      <c r="C13" s="65"/>
      <c r="D13" s="66"/>
      <c r="E13" s="57">
        <f t="shared" si="0"/>
        <v>0</v>
      </c>
      <c r="F13" s="59"/>
      <c r="G13" s="134" t="s">
        <v>71</v>
      </c>
      <c r="H13" s="134"/>
      <c r="I13" s="135">
        <f>I9-I11</f>
        <v>0</v>
      </c>
      <c r="J13" s="135"/>
    </row>
    <row r="14" spans="1:10" ht="18.75" customHeight="1" x14ac:dyDescent="0.25">
      <c r="A14" s="65"/>
      <c r="C14" s="65"/>
      <c r="D14" s="66"/>
      <c r="E14" s="57">
        <f t="shared" si="0"/>
        <v>0</v>
      </c>
      <c r="F14" s="59"/>
      <c r="G14" s="134"/>
      <c r="H14" s="134"/>
      <c r="I14" s="135"/>
      <c r="J14" s="135"/>
    </row>
    <row r="15" spans="1:10" ht="18.75" customHeight="1" x14ac:dyDescent="0.25">
      <c r="A15" s="65"/>
      <c r="C15" s="65"/>
      <c r="D15" s="66"/>
      <c r="E15" s="57">
        <f t="shared" si="0"/>
        <v>0</v>
      </c>
      <c r="F15" s="59"/>
      <c r="H15" s="64"/>
      <c r="I15" s="64"/>
    </row>
    <row r="16" spans="1:10" ht="18.75" customHeight="1" x14ac:dyDescent="0.25">
      <c r="A16" s="65"/>
      <c r="C16" s="65"/>
      <c r="D16" s="66"/>
      <c r="E16" s="57">
        <f t="shared" si="0"/>
        <v>0</v>
      </c>
      <c r="F16" s="59"/>
      <c r="G16" s="131" t="s">
        <v>68</v>
      </c>
      <c r="H16" s="132"/>
      <c r="I16" s="132"/>
      <c r="J16" s="133"/>
    </row>
    <row r="17" spans="1:10" ht="18.75" customHeight="1" x14ac:dyDescent="0.25">
      <c r="A17" s="65"/>
      <c r="C17" s="65"/>
      <c r="D17" s="66"/>
      <c r="E17" s="57">
        <f t="shared" si="0"/>
        <v>0</v>
      </c>
      <c r="F17" s="59"/>
      <c r="G17" s="122" t="e">
        <f>I11/I9</f>
        <v>#DIV/0!</v>
      </c>
      <c r="H17" s="123"/>
      <c r="I17" s="123"/>
      <c r="J17" s="124"/>
    </row>
    <row r="18" spans="1:10" ht="18.75" customHeight="1" x14ac:dyDescent="0.25">
      <c r="A18" s="65"/>
      <c r="C18" s="65"/>
      <c r="D18" s="66"/>
      <c r="E18" s="57">
        <f t="shared" si="0"/>
        <v>0</v>
      </c>
      <c r="F18" s="59"/>
      <c r="G18" s="125"/>
      <c r="H18" s="126"/>
      <c r="I18" s="126"/>
      <c r="J18" s="127"/>
    </row>
    <row r="19" spans="1:10" ht="18.75" customHeight="1" x14ac:dyDescent="0.25">
      <c r="A19" s="65"/>
      <c r="C19" s="65"/>
      <c r="D19" s="66"/>
      <c r="E19" s="57">
        <f t="shared" si="0"/>
        <v>0</v>
      </c>
      <c r="F19" s="59"/>
      <c r="G19" s="125"/>
      <c r="H19" s="126"/>
      <c r="I19" s="126"/>
      <c r="J19" s="127"/>
    </row>
    <row r="20" spans="1:10" ht="18.75" customHeight="1" x14ac:dyDescent="0.25">
      <c r="A20" s="65"/>
      <c r="C20" s="65"/>
      <c r="D20" s="66"/>
      <c r="E20" s="57">
        <f t="shared" si="0"/>
        <v>0</v>
      </c>
      <c r="F20" s="59"/>
      <c r="G20" s="125"/>
      <c r="H20" s="126"/>
      <c r="I20" s="126"/>
      <c r="J20" s="127"/>
    </row>
    <row r="21" spans="1:10" ht="18.75" customHeight="1" x14ac:dyDescent="0.25">
      <c r="A21" s="60" t="s">
        <v>31</v>
      </c>
      <c r="B21" s="60"/>
      <c r="C21" s="60"/>
      <c r="D21" s="60"/>
      <c r="E21" s="61">
        <f>SUM(E5:E20)</f>
        <v>0</v>
      </c>
      <c r="F21" s="62"/>
      <c r="G21" s="128"/>
      <c r="H21" s="129"/>
      <c r="I21" s="129"/>
      <c r="J21" s="130"/>
    </row>
    <row r="23" spans="1:10" ht="15" customHeight="1" x14ac:dyDescent="0.25">
      <c r="A23" s="63"/>
      <c r="B23" s="63"/>
      <c r="C23" s="63"/>
      <c r="D23" s="63"/>
      <c r="E23" s="63"/>
      <c r="F23" s="63"/>
    </row>
    <row r="24" spans="1:10" ht="15" customHeight="1" x14ac:dyDescent="0.25">
      <c r="A24" s="63"/>
      <c r="B24" s="63"/>
      <c r="C24" s="63"/>
      <c r="D24" s="63"/>
      <c r="E24" s="63"/>
      <c r="F24" s="63"/>
    </row>
    <row r="25" spans="1:10" ht="7.5" customHeight="1" x14ac:dyDescent="0.25"/>
  </sheetData>
  <sheetProtection sheet="1" objects="1" scenarios="1" selectLockedCells="1"/>
  <mergeCells count="17">
    <mergeCell ref="G13:H14"/>
    <mergeCell ref="I13:J14"/>
    <mergeCell ref="G16:J16"/>
    <mergeCell ref="G17:J21"/>
    <mergeCell ref="G7:H8"/>
    <mergeCell ref="I7:J8"/>
    <mergeCell ref="G9:H10"/>
    <mergeCell ref="I9:J10"/>
    <mergeCell ref="G11:H12"/>
    <mergeCell ref="I11:J12"/>
    <mergeCell ref="A3:A4"/>
    <mergeCell ref="C3:C4"/>
    <mergeCell ref="D3:D4"/>
    <mergeCell ref="E3:E4"/>
    <mergeCell ref="G3:J4"/>
    <mergeCell ref="G5:H6"/>
    <mergeCell ref="I5:J6"/>
  </mergeCells>
  <printOptions horizontalCentered="1"/>
  <pageMargins left="0.31496062992125984" right="0.31496062992125984"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Vorwort</vt:lpstr>
      <vt:lpstr>VOR-Kalkulation Muster</vt:lpstr>
      <vt:lpstr>VOR-Kalkulation</vt:lpstr>
      <vt:lpstr>NACH-Kalkulation Muster</vt:lpstr>
      <vt:lpstr>NACH-Kalkulation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Oliver-2011</dc:creator>
  <cp:lastModifiedBy>Oliver-2011</cp:lastModifiedBy>
  <cp:lastPrinted>2014-01-03T10:57:23Z</cp:lastPrinted>
  <dcterms:created xsi:type="dcterms:W3CDTF">2014-01-03T08:01:03Z</dcterms:created>
  <dcterms:modified xsi:type="dcterms:W3CDTF">2014-04-30T08:14:50Z</dcterms:modified>
</cp:coreProperties>
</file>